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tabRatio="755"/>
  </bookViews>
  <sheets>
    <sheet name="速算报价书" sheetId="1" r:id="rId1"/>
    <sheet name="费率表" sheetId="2" state="hidden" r:id="rId2"/>
  </sheets>
  <definedNames>
    <definedName name="_xlnm.Print_Area" localSheetId="0">速算报价书!$A$1:$J$75</definedName>
    <definedName name="二类">#REF!</definedName>
    <definedName name="三类">#REF!</definedName>
    <definedName name="四类">#REF!</definedName>
    <definedName name="一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<sst xmlns="http://schemas.openxmlformats.org/spreadsheetml/2006/main" count="77" uniqueCount="57">
  <si>
    <t>保 险 方 案 报 价 书</t>
  </si>
  <si>
    <t>本保障方案由 国泰财产保险有限责任公司 承保并提供理赔服务</t>
  </si>
  <si>
    <t>产品名称：</t>
  </si>
  <si>
    <t>泰燕飞天建工意外险</t>
  </si>
  <si>
    <t>客户名称：</t>
  </si>
  <si>
    <t>测试保单</t>
  </si>
  <si>
    <t>保障方案</t>
  </si>
  <si>
    <t>工程信息</t>
  </si>
  <si>
    <t>主险必选保障项目</t>
  </si>
  <si>
    <t>费率取值</t>
  </si>
  <si>
    <t>调整系数</t>
  </si>
  <si>
    <t>建筑施工人员意外身故/伤残</t>
  </si>
  <si>
    <t>万元</t>
  </si>
  <si>
    <t>工程类型</t>
  </si>
  <si>
    <t>室内装修工程（无室外）</t>
  </si>
  <si>
    <t>附加可选保障项目</t>
  </si>
  <si>
    <t>分包类型</t>
  </si>
  <si>
    <t>总承包、专业承包</t>
  </si>
  <si>
    <t>附加建筑工程施工人员意外伤害医疗
（100元免赔，100%赔付）</t>
  </si>
  <si>
    <r>
      <rPr>
        <sz val="10"/>
        <color theme="1"/>
        <rFont val="微软雅黑"/>
        <charset val="134"/>
      </rPr>
      <t xml:space="preserve">工程造价（元）
</t>
    </r>
    <r>
      <rPr>
        <sz val="10"/>
        <color indexed="10"/>
        <rFont val="微软雅黑"/>
        <charset val="134"/>
      </rPr>
      <t>造价范围：10万（不含）-1亿（含）</t>
    </r>
  </si>
  <si>
    <t>意外住院津贴
（免赔3天，每次最长30天，累计最长180天 ）</t>
  </si>
  <si>
    <t>元/天</t>
  </si>
  <si>
    <r>
      <rPr>
        <sz val="10"/>
        <color theme="1"/>
        <rFont val="微软雅黑"/>
        <charset val="134"/>
      </rPr>
      <t xml:space="preserve">保险期限
</t>
    </r>
    <r>
      <rPr>
        <sz val="10"/>
        <color indexed="10"/>
        <rFont val="微软雅黑"/>
        <charset val="134"/>
      </rPr>
      <t>不承保工期超过24个月的工程项目</t>
    </r>
  </si>
  <si>
    <t>1个月（含）以下</t>
  </si>
  <si>
    <t>施工地区</t>
  </si>
  <si>
    <t>其他省份 （不含四川）</t>
  </si>
  <si>
    <t>总保费：</t>
  </si>
  <si>
    <t>特别约定</t>
  </si>
  <si>
    <r>
      <rPr>
        <sz val="10"/>
        <rFont val="微软雅黑"/>
        <charset val="134"/>
      </rPr>
      <t>1.本方案仅承保工程造价在10万-1亿之间的工程。           
2.投保人即工程承包人不得为个人；</t>
    </r>
    <r>
      <rPr>
        <b/>
        <sz val="10"/>
        <color rgb="FFFF0000"/>
        <rFont val="微软雅黑"/>
        <charset val="134"/>
      </rPr>
      <t xml:space="preserve">且施工单位必须具备三级及三级以上相关施工资质。 </t>
    </r>
    <r>
      <rPr>
        <sz val="10"/>
        <rFont val="微软雅黑"/>
        <charset val="134"/>
      </rPr>
      <t xml:space="preserve">   
3.本方案被保险人年龄为16-65周岁，身体健康、能正常工作或劳动的、从事建筑管理或作业、并与施工企业建立劳动关系的人员，不符合地方政府有关年龄规定的人员不承担保险责任。           
4</t>
    </r>
    <r>
      <rPr>
        <sz val="10"/>
        <color rgb="FFFF0000"/>
        <rFont val="微软雅黑"/>
        <charset val="134"/>
      </rPr>
      <t xml:space="preserve">.每张保单最低收费500元。 </t>
    </r>
    <r>
      <rPr>
        <sz val="10"/>
        <rFont val="微软雅黑"/>
        <charset val="134"/>
      </rPr>
      <t xml:space="preserve">          
5.本保单仅承保保单中列明的工程，包括民用建筑工程或室内装修（包括住宅、医院、老年建筑、幼儿园、学校教室、办公楼、厂房、商店、旅馆、文化娱乐场所、书店、图书馆、展览馆、体育馆、公共交通等候室、餐厅、理发店等建造和室内装修工程），</t>
    </r>
    <r>
      <rPr>
        <b/>
        <sz val="10"/>
        <rFont val="微软雅黑"/>
        <charset val="134"/>
      </rPr>
      <t xml:space="preserve">不承保高架、桥梁、隧道、涵洞、水利工程建设、强压电/高压电工程、拆除工程、旧房改造、私人建房、铁路架设、公路建设、核电站建造、地下（矿/井下）施工、海上/码头施工项目，同时不承接玻璃，金属等光滑表面的幕墙工程。           </t>
    </r>
    <r>
      <rPr>
        <sz val="10"/>
        <rFont val="微软雅黑"/>
        <charset val="134"/>
      </rPr>
      <t xml:space="preserve">
6.根据《特种作业人员安全技术培训考核管理规定》（国家安全生产监督管理总局第30号令）被保险人从事高处作业时，必须按照相关行业安全管理规定（包括但不限于必须佩带安全绳、安全带或安装防护网架等安全设施设备）开展作业活动。高处作业以《高处作业分级标准》（中华人民共和国国家标准GB/T3608－2008）中的定义为准。对于违反上述规定的，本保险公司对可能发生的人身伤亡及医疗费用不承担赔偿责任。除高处作业外，其他未取得对应的特种作业证书进行特种作业操作引起的意外事故，保险公司不承担保险责任，特种作业定义以《特种作业人员安全技术培训考核管理规定》为准。           
</t>
    </r>
    <r>
      <rPr>
        <b/>
        <sz val="10"/>
        <rFont val="微软雅黑"/>
        <charset val="134"/>
      </rPr>
      <t>7.高空作业30米及以上或10层以上作业不予承保。距着落点7米以上高空作业为除外责任。</t>
    </r>
    <r>
      <rPr>
        <sz val="10"/>
        <rFont val="微软雅黑"/>
        <charset val="134"/>
      </rPr>
      <t xml:space="preserve">   
8.本保险仅承保被保险人从事建筑施工及与建筑施工相关的工作，或在施工现场或施工指定的生活区域内发生的保险事故，否则保险公司不承担保险责任。施工区域和生活区域以承保时投保人提供的施工合同和（或）施工图样说明为准。  
9.工程如存在转分包，理赔时应提供正式的转分包合同，非法转分包引起的保险事故属除外责任。总包合同造价需包含工程所涉及的所有材料造价。
</t>
    </r>
    <r>
      <rPr>
        <b/>
        <sz val="10"/>
        <rFont val="微软雅黑"/>
        <charset val="134"/>
      </rPr>
      <t xml:space="preserve">10.保险期间自施工工程项目被批准正式开工，并且投保人已交付保险费的次日(或约定保险期间开始之日)零时起至施工合同规定的工程竣工之日止。若施工合同未注明工程竣工日，保险止期以保单上载明的保险期间为准。   </t>
    </r>
    <r>
      <rPr>
        <sz val="10"/>
        <rFont val="微软雅黑"/>
        <charset val="134"/>
      </rPr>
      <t xml:space="preserve">        
11.本保单为不记名承保，理赔时以出险当月企业工资银行转账表（需员工签字）或劳动合同记载的人员为准
12.本方案约定的意外伤害事故索赔时，在同一事故当中：           
（1）发生两人或两人以上死亡或残疾的，申请理赔时需提供安全监督管理部门的事故证明文件；  
（2）发生一人身故或残疾，投保人需在24小时内报案，在可以确认保险事故原因和性质的情况下，理赔时可以不再出具安全监督管理部门的事故证明文件，但需提供理赔要求的其他合法有效资料；     
（3）非身故及残疾的案件，理赔时可以不再出具安全监督管理部门的事故证明文件。      
13.意外伤害残疾赔付标准：按照《人身保险伤残评定标准（行业标准）（中保协发〔2013〕88号）》中意外伤害残疾一至十级对应给付比例分别为意外伤害保额的100%，90%，80%，70%，60%，50%，40%，30%，20%，10%。
14.如保障方案中选择意外医疗责任，意外医疗按照所支出的符合本保险单签发地的社会基本医疗保险范围的必需且合理的的实际医疗费用免赔100元后按100%比例给付，意外医疗保额最高不超过意外身故、意外残疾保额的10%。
15.如保障方案中选择意外住院津贴责任，意外住院津贴免赔3天，每次事故给付限30天，保险期间内累计给付限180天。    
16.投保时须上传盖有发包人及承包人双方公章的建工合同/建筑工程中标书、施工资质证书和营业执照扫描件（如投保时无法提供完整资料，可在投保后补录，但理赔申请前必须补录完毕）；建工合同或中标通知书的内容包含但不限于投保单位、工程项目名称、工程地址、工程类型、工程造价、工程面积、工程期限等。    
</t>
    </r>
    <r>
      <rPr>
        <b/>
        <sz val="10"/>
        <color rgb="FFFF0000"/>
        <rFont val="微软雅黑"/>
        <charset val="134"/>
      </rPr>
      <t xml:space="preserve">17.本保单不承保任何以劳务分包形式的作业的工程项目。    </t>
    </r>
    <r>
      <rPr>
        <sz val="10"/>
        <rFont val="微软雅黑"/>
        <charset val="134"/>
      </rPr>
      <t xml:space="preserve">       
18.如投保录入项和上传扫描件与实际工程情况不符，则保险公司有权以投保人未如实告知重大事项为由解除保险合同并不承担任何保险责任。若投保人投保工程造价低于实际工程造价，发生意外伤害事故时保险人按投保工程造价与实际造价的比例进行赔付。 
19.本保险方案不承保工期超过24个月的工程项目。           
</t>
    </r>
    <r>
      <rPr>
        <b/>
        <sz val="10"/>
        <color rgb="FFFF0000"/>
        <rFont val="微软雅黑"/>
        <charset val="134"/>
      </rPr>
      <t xml:space="preserve">20.投保身故、残疾保额80万（含）以上的方案时，在涉及死亡或伤残的索赔时，需要提供相关的进场证明文件、安全监督管理部门的事故证明文件和盖有发包人及承包人双方公章的施工合同。 </t>
    </r>
  </si>
  <si>
    <t>医疗</t>
  </si>
  <si>
    <t>意外津贴</t>
  </si>
  <si>
    <t>必选</t>
  </si>
  <si>
    <t>工程造价</t>
  </si>
  <si>
    <t>身故残疾</t>
  </si>
  <si>
    <t>10万（不含）-100万（含）</t>
  </si>
  <si>
    <t>100万（不含）-500万（含）</t>
  </si>
  <si>
    <t>500万（不含）-1000万（含）</t>
  </si>
  <si>
    <t>1000万（不含）-1亿（含）</t>
  </si>
  <si>
    <t>不支持</t>
  </si>
  <si>
    <t>可选</t>
  </si>
  <si>
    <t>意外医疗</t>
  </si>
  <si>
    <t>意外住院津贴</t>
  </si>
  <si>
    <t>A、工程类型调整系数：</t>
  </si>
  <si>
    <r>
      <rPr>
        <sz val="10"/>
        <color theme="1"/>
        <rFont val="Microsoft YaHei Light"/>
        <charset val="134"/>
      </rPr>
      <t>室外装修工程</t>
    </r>
    <r>
      <rPr>
        <sz val="10"/>
        <color indexed="10"/>
        <rFont val="Microsoft YaHei Light"/>
        <charset val="134"/>
      </rPr>
      <t>（幕墙除外）</t>
    </r>
  </si>
  <si>
    <t>楼宇等其他工程</t>
  </si>
  <si>
    <t>B、承保范围调整系数：</t>
  </si>
  <si>
    <t>承保范围类型</t>
  </si>
  <si>
    <t>专业分包</t>
  </si>
  <si>
    <t>C、工期调整系数：（工期以施工合同为准）</t>
  </si>
  <si>
    <t>工程期限</t>
  </si>
  <si>
    <t>1个月以上至6个月（含）</t>
  </si>
  <si>
    <t>6个月以上至12个月（含）</t>
  </si>
  <si>
    <t>12个月以上至24个月（含）</t>
  </si>
  <si>
    <t>D、地区调整系数：</t>
  </si>
  <si>
    <t>地区</t>
  </si>
  <si>
    <t>东北三省</t>
  </si>
  <si>
    <t>云南、贵州、四川</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</si>
</sst>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00%"/>
    <numFmt numFmtId="178" formatCode="0_ "/>
    <numFmt numFmtId="179" formatCode="#,##0.00_ "/>
    <numFmt numFmtId="180" formatCode="0.00_);[Red]\(0.00\)"/>
  </numFmts>
  <fonts count="45">
    <font>
      <sz val="11"/>
      <color theme="1"/>
      <name val="宋体"/>
      <charset val="134"/>
      <scheme val="minor"/>
    </font>
    <font>
      <sz val="10"/>
      <color theme="1"/>
      <name val="Microsoft YaHei Light"/>
      <charset val="134"/>
    </font>
    <font>
      <sz val="10"/>
      <name val="Microsoft YaHei Light"/>
      <charset val="134"/>
    </font>
    <font>
      <sz val="10"/>
      <color rgb="FF000000"/>
      <name val="Microsoft YaHei Light"/>
      <charset val="134"/>
    </font>
    <font>
      <b/>
      <sz val="10"/>
      <color theme="1"/>
      <name val="Microsoft YaHei Light"/>
      <charset val="134"/>
    </font>
    <font>
      <sz val="11"/>
      <color theme="1"/>
      <name val="微软雅黑"/>
      <charset val="134"/>
    </font>
    <font>
      <sz val="11"/>
      <name val="微软雅黑"/>
      <charset val="134"/>
    </font>
    <font>
      <b/>
      <sz val="12"/>
      <name val="微软雅黑"/>
      <charset val="134"/>
    </font>
    <font>
      <b/>
      <sz val="48"/>
      <color rgb="FF663300"/>
      <name val="微软雅黑"/>
      <charset val="134"/>
    </font>
    <font>
      <b/>
      <sz val="48"/>
      <color theme="5"/>
      <name val="微软雅黑"/>
      <charset val="134"/>
    </font>
    <font>
      <sz val="16"/>
      <name val="微软雅黑"/>
      <charset val="134"/>
    </font>
    <font>
      <b/>
      <sz val="10"/>
      <name val="宋体"/>
      <charset val="134"/>
    </font>
    <font>
      <sz val="10"/>
      <color theme="1"/>
      <name val="微软雅黑"/>
      <charset val="134"/>
    </font>
    <font>
      <b/>
      <sz val="10"/>
      <color theme="1"/>
      <name val="微软雅黑"/>
      <charset val="134"/>
    </font>
    <font>
      <sz val="9"/>
      <color theme="1"/>
      <name val="微软雅黑"/>
      <charset val="134"/>
    </font>
    <font>
      <b/>
      <sz val="10"/>
      <color theme="5"/>
      <name val="微软雅黑"/>
      <charset val="134"/>
    </font>
    <font>
      <sz val="9"/>
      <name val="微软雅黑"/>
      <charset val="134"/>
    </font>
    <font>
      <sz val="10"/>
      <name val="微软雅黑"/>
      <charset val="134"/>
    </font>
    <font>
      <sz val="10"/>
      <color rgb="FFFF0000"/>
      <name val="微软雅黑"/>
      <charset val="134"/>
    </font>
    <font>
      <sz val="10"/>
      <color rgb="FFFFFFFF"/>
      <name val="微软雅黑"/>
      <charset val="134"/>
    </font>
    <font>
      <b/>
      <sz val="10"/>
      <name val="微软雅黑"/>
      <charset val="134"/>
    </font>
    <font>
      <b/>
      <sz val="11"/>
      <color theme="1"/>
      <name val="微软雅黑"/>
      <charset val="134"/>
    </font>
    <font>
      <sz val="8"/>
      <color theme="1"/>
      <name val="微软雅黑"/>
      <charset val="134"/>
    </font>
    <font>
      <u/>
      <sz val="12"/>
      <color indexed="12"/>
      <name val="宋体"/>
      <charset val="134"/>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0"/>
      <color indexed="10"/>
      <name val="微软雅黑"/>
      <charset val="134"/>
    </font>
    <font>
      <b/>
      <sz val="10"/>
      <color rgb="FFFF0000"/>
      <name val="微软雅黑"/>
      <charset val="134"/>
    </font>
    <font>
      <sz val="10"/>
      <color indexed="10"/>
      <name val="Microsoft YaHei Light"/>
      <charset val="134"/>
    </font>
  </fonts>
  <fills count="36">
    <fill>
      <patternFill patternType="none"/>
    </fill>
    <fill>
      <patternFill patternType="gray125"/>
    </fill>
    <fill>
      <patternFill patternType="solid">
        <fgColor rgb="FFFFFF00"/>
        <bgColor indexed="64"/>
      </patternFill>
    </fill>
    <fill>
      <patternFill patternType="solid">
        <fgColor theme="5" tint="0.799951170384838"/>
        <bgColor indexed="64"/>
      </patternFill>
    </fill>
    <fill>
      <patternFill patternType="solid">
        <fgColor theme="0"/>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slantDashDot">
        <color auto="1"/>
      </bottom>
      <diagonal/>
    </border>
    <border>
      <left/>
      <right/>
      <top/>
      <bottom style="slantDashDot">
        <color auto="1"/>
      </bottom>
      <diagonal/>
    </border>
    <border>
      <left/>
      <right style="thin">
        <color auto="1"/>
      </right>
      <top/>
      <bottom style="slantDashDot">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center"/>
    </xf>
    <xf numFmtId="0" fontId="0" fillId="6"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0" fillId="0" borderId="0" applyNumberFormat="0" applyFill="0" applyBorder="0" applyAlignment="0" applyProtection="0">
      <alignment vertical="center"/>
    </xf>
    <xf numFmtId="0" fontId="31" fillId="7" borderId="20" applyNumberFormat="0" applyAlignment="0" applyProtection="0">
      <alignment vertical="center"/>
    </xf>
    <xf numFmtId="0" fontId="32" fillId="8" borderId="21" applyNumberFormat="0" applyAlignment="0" applyProtection="0">
      <alignment vertical="center"/>
    </xf>
    <xf numFmtId="0" fontId="33" fillId="8" borderId="20" applyNumberFormat="0" applyAlignment="0" applyProtection="0">
      <alignment vertical="center"/>
    </xf>
    <xf numFmtId="0" fontId="34" fillId="9" borderId="22" applyNumberFormat="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0" fillId="5" borderId="0" applyNumberFormat="0" applyBorder="0" applyAlignment="0" applyProtection="0">
      <alignment vertical="center"/>
    </xf>
    <xf numFmtId="0" fontId="0"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40" fillId="35" borderId="0" applyNumberFormat="0" applyBorder="0" applyAlignment="0" applyProtection="0">
      <alignment vertical="center"/>
    </xf>
    <xf numFmtId="0" fontId="41" fillId="0" borderId="0">
      <alignment vertical="center"/>
    </xf>
    <xf numFmtId="0" fontId="41" fillId="0" borderId="0">
      <alignment vertical="center"/>
    </xf>
  </cellStyleXfs>
  <cellXfs count="109">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0" fontId="2" fillId="3"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vertical="center"/>
    </xf>
    <xf numFmtId="0" fontId="1" fillId="3" borderId="1" xfId="0" applyFont="1" applyFill="1" applyBorder="1" applyAlignment="1">
      <alignment horizontal="center" vertical="center" wrapText="1"/>
    </xf>
    <xf numFmtId="0" fontId="2" fillId="0" borderId="1" xfId="0" applyFont="1" applyFill="1" applyBorder="1" applyAlignment="1">
      <alignment vertical="center"/>
    </xf>
    <xf numFmtId="0" fontId="4" fillId="0" borderId="1" xfId="0" applyFont="1" applyFill="1" applyBorder="1" applyAlignment="1">
      <alignment horizontal="center" vertical="center" wrapText="1"/>
    </xf>
    <xf numFmtId="0" fontId="5" fillId="0" borderId="0" xfId="0" applyFont="1" applyBorder="1" applyAlignment="1" applyProtection="1">
      <alignment vertical="center"/>
    </xf>
    <xf numFmtId="0" fontId="5" fillId="0" borderId="0" xfId="0" applyFont="1" applyBorder="1" applyAlignment="1" applyProtection="1">
      <alignment horizontal="center" vertical="center"/>
    </xf>
    <xf numFmtId="0" fontId="5" fillId="0" borderId="0" xfId="0" applyFont="1" applyBorder="1" applyAlignment="1" applyProtection="1">
      <alignment horizontal="left" vertical="center"/>
    </xf>
    <xf numFmtId="0" fontId="6" fillId="0" borderId="0" xfId="0" applyFont="1" applyBorder="1" applyAlignment="1" applyProtection="1">
      <alignment vertical="center"/>
    </xf>
    <xf numFmtId="0" fontId="6" fillId="0" borderId="0" xfId="0" applyFont="1" applyBorder="1" applyAlignment="1" applyProtection="1">
      <alignment horizontal="left" vertical="center"/>
    </xf>
    <xf numFmtId="0" fontId="6" fillId="4" borderId="2" xfId="0" applyFont="1" applyFill="1" applyBorder="1" applyAlignment="1" applyProtection="1">
      <alignment vertical="center"/>
    </xf>
    <xf numFmtId="0" fontId="6" fillId="4" borderId="3" xfId="0" applyFont="1" applyFill="1" applyBorder="1" applyAlignment="1" applyProtection="1">
      <alignment vertical="center"/>
    </xf>
    <xf numFmtId="0" fontId="6" fillId="4" borderId="3" xfId="0" applyFont="1" applyFill="1" applyBorder="1" applyAlignment="1" applyProtection="1">
      <alignment horizontal="center" vertical="center"/>
    </xf>
    <xf numFmtId="0" fontId="6" fillId="4" borderId="3" xfId="0" applyFont="1" applyFill="1" applyBorder="1" applyAlignment="1" applyProtection="1">
      <alignment horizontal="left" vertical="center"/>
    </xf>
    <xf numFmtId="0" fontId="6" fillId="4" borderId="4" xfId="0" applyFont="1" applyFill="1" applyBorder="1" applyAlignment="1" applyProtection="1">
      <alignment vertical="center"/>
    </xf>
    <xf numFmtId="0" fontId="6" fillId="4" borderId="5" xfId="0" applyFont="1" applyFill="1" applyBorder="1" applyAlignment="1" applyProtection="1">
      <alignment vertical="center"/>
    </xf>
    <xf numFmtId="0" fontId="6" fillId="4" borderId="0" xfId="0" applyFont="1" applyFill="1" applyBorder="1" applyAlignment="1" applyProtection="1">
      <alignment vertical="center"/>
    </xf>
    <xf numFmtId="0" fontId="6" fillId="4" borderId="0" xfId="0" applyFont="1" applyFill="1" applyBorder="1" applyAlignment="1" applyProtection="1">
      <alignment horizontal="center" vertical="center"/>
    </xf>
    <xf numFmtId="0" fontId="6" fillId="4" borderId="0" xfId="0" applyFont="1" applyFill="1" applyBorder="1" applyAlignment="1" applyProtection="1">
      <alignment horizontal="left" vertical="center"/>
    </xf>
    <xf numFmtId="0" fontId="7" fillId="4" borderId="0" xfId="0" applyFont="1" applyFill="1" applyBorder="1" applyAlignment="1" applyProtection="1">
      <alignment horizontal="center" vertical="center"/>
    </xf>
    <xf numFmtId="0" fontId="6" fillId="4" borderId="6" xfId="0" applyFont="1" applyFill="1" applyBorder="1" applyAlignment="1" applyProtection="1">
      <alignment vertical="center"/>
    </xf>
    <xf numFmtId="0" fontId="6" fillId="4" borderId="7" xfId="0" applyFont="1" applyFill="1" applyBorder="1" applyAlignment="1" applyProtection="1">
      <alignment vertical="center"/>
    </xf>
    <xf numFmtId="0" fontId="6" fillId="4" borderId="8" xfId="0" applyFont="1" applyFill="1" applyBorder="1" applyAlignment="1" applyProtection="1">
      <alignment vertical="center"/>
    </xf>
    <xf numFmtId="0" fontId="6" fillId="4" borderId="8" xfId="0" applyFont="1" applyFill="1" applyBorder="1" applyAlignment="1" applyProtection="1">
      <alignment horizontal="center" vertical="center"/>
    </xf>
    <xf numFmtId="0" fontId="6" fillId="4" borderId="8" xfId="0" applyFont="1" applyFill="1" applyBorder="1" applyAlignment="1" applyProtection="1">
      <alignment horizontal="left" vertical="center"/>
    </xf>
    <xf numFmtId="0" fontId="6" fillId="4" borderId="9" xfId="0" applyFont="1" applyFill="1" applyBorder="1" applyAlignment="1" applyProtection="1">
      <alignment vertical="center"/>
    </xf>
    <xf numFmtId="0" fontId="8" fillId="4" borderId="0" xfId="0" applyFont="1" applyFill="1" applyBorder="1" applyAlignment="1" applyProtection="1">
      <alignment horizontal="center" vertical="center"/>
    </xf>
    <xf numFmtId="0" fontId="9" fillId="4" borderId="0" xfId="0" applyFont="1" applyFill="1" applyBorder="1" applyAlignment="1" applyProtection="1">
      <alignment vertical="center"/>
    </xf>
    <xf numFmtId="0" fontId="10" fillId="4" borderId="0" xfId="0" applyFont="1" applyFill="1" applyBorder="1" applyAlignment="1" applyProtection="1">
      <alignment vertical="center"/>
    </xf>
    <xf numFmtId="176" fontId="6" fillId="4" borderId="0" xfId="0" applyNumberFormat="1" applyFont="1" applyFill="1" applyBorder="1" applyAlignment="1" applyProtection="1">
      <alignment horizontal="left" vertical="center"/>
    </xf>
    <xf numFmtId="14" fontId="6" fillId="4" borderId="0" xfId="0" applyNumberFormat="1" applyFont="1" applyFill="1" applyBorder="1" applyAlignment="1" applyProtection="1">
      <alignment horizontal="center" vertical="center"/>
    </xf>
    <xf numFmtId="49" fontId="11" fillId="0" borderId="0" xfId="0" applyNumberFormat="1" applyFont="1" applyFill="1" applyBorder="1" applyAlignment="1">
      <alignment horizontal="center"/>
    </xf>
    <xf numFmtId="0" fontId="11" fillId="0" borderId="0" xfId="0" applyFont="1" applyFill="1" applyBorder="1" applyAlignment="1">
      <alignment horizontal="center"/>
    </xf>
    <xf numFmtId="0" fontId="6" fillId="4" borderId="10" xfId="0" applyFont="1" applyFill="1" applyBorder="1" applyAlignment="1" applyProtection="1">
      <alignment vertical="center"/>
    </xf>
    <xf numFmtId="0" fontId="6" fillId="4" borderId="11" xfId="0" applyFont="1" applyFill="1" applyBorder="1" applyAlignment="1" applyProtection="1">
      <alignment vertical="center"/>
    </xf>
    <xf numFmtId="0" fontId="6" fillId="4" borderId="11" xfId="0" applyFont="1" applyFill="1" applyBorder="1" applyAlignment="1" applyProtection="1">
      <alignment horizontal="center" vertical="center"/>
    </xf>
    <xf numFmtId="0" fontId="6" fillId="4" borderId="11" xfId="0" applyFont="1" applyFill="1" applyBorder="1" applyAlignment="1" applyProtection="1">
      <alignment horizontal="left" vertical="center"/>
    </xf>
    <xf numFmtId="0" fontId="6" fillId="4" borderId="12" xfId="0" applyFont="1" applyFill="1" applyBorder="1" applyAlignment="1" applyProtection="1">
      <alignment vertical="center"/>
    </xf>
    <xf numFmtId="0" fontId="5" fillId="0" borderId="2" xfId="0" applyFont="1" applyBorder="1" applyAlignment="1" applyProtection="1">
      <alignment vertical="center"/>
    </xf>
    <xf numFmtId="0" fontId="5" fillId="0" borderId="3" xfId="0" applyFont="1" applyBorder="1" applyAlignment="1" applyProtection="1">
      <alignment vertical="center"/>
    </xf>
    <xf numFmtId="0" fontId="5" fillId="0" borderId="3" xfId="0" applyFont="1" applyBorder="1" applyAlignment="1" applyProtection="1">
      <alignment horizontal="center" vertical="center"/>
    </xf>
    <xf numFmtId="0" fontId="5" fillId="0" borderId="3" xfId="0" applyFont="1" applyBorder="1" applyAlignment="1" applyProtection="1">
      <alignment horizontal="left" vertical="center"/>
    </xf>
    <xf numFmtId="0" fontId="5" fillId="0" borderId="4" xfId="0" applyFont="1" applyBorder="1" applyAlignment="1" applyProtection="1">
      <alignment vertical="center"/>
    </xf>
    <xf numFmtId="0" fontId="5" fillId="0" borderId="5" xfId="0" applyFont="1" applyBorder="1" applyAlignment="1" applyProtection="1">
      <alignment vertical="center"/>
    </xf>
    <xf numFmtId="0" fontId="12" fillId="5" borderId="0" xfId="0" applyFont="1" applyFill="1" applyBorder="1" applyAlignment="1">
      <alignment horizontal="center" vertical="center" wrapText="1"/>
    </xf>
    <xf numFmtId="0" fontId="12" fillId="0" borderId="0" xfId="0" applyFont="1" applyBorder="1" applyAlignment="1" applyProtection="1">
      <alignment vertical="center"/>
    </xf>
    <xf numFmtId="0" fontId="12" fillId="0" borderId="0" xfId="0" applyFont="1" applyBorder="1" applyAlignment="1" applyProtection="1">
      <alignment horizontal="left" vertical="center"/>
    </xf>
    <xf numFmtId="0" fontId="5" fillId="0" borderId="6" xfId="0" applyFont="1" applyBorder="1" applyAlignment="1" applyProtection="1">
      <alignment vertical="center"/>
    </xf>
    <xf numFmtId="0" fontId="5" fillId="4" borderId="5" xfId="0" applyFont="1" applyFill="1" applyBorder="1" applyAlignment="1" applyProtection="1">
      <alignment vertical="center"/>
    </xf>
    <xf numFmtId="0" fontId="12" fillId="4" borderId="0" xfId="0" applyFont="1" applyFill="1" applyBorder="1" applyAlignment="1">
      <alignment horizontal="center" vertical="center" wrapText="1"/>
    </xf>
    <xf numFmtId="0" fontId="12" fillId="4" borderId="0" xfId="0" applyFont="1" applyFill="1" applyBorder="1" applyAlignment="1" applyProtection="1">
      <alignment vertical="center"/>
    </xf>
    <xf numFmtId="0" fontId="12" fillId="4" borderId="0" xfId="0" applyFont="1" applyFill="1" applyBorder="1" applyAlignment="1" applyProtection="1">
      <alignment horizontal="center" vertical="center"/>
    </xf>
    <xf numFmtId="0" fontId="12" fillId="4" borderId="0" xfId="0" applyFont="1" applyFill="1" applyBorder="1" applyAlignment="1" applyProtection="1">
      <alignment horizontal="left" vertical="center"/>
    </xf>
    <xf numFmtId="0" fontId="5" fillId="4" borderId="6" xfId="0" applyFont="1" applyFill="1" applyBorder="1" applyAlignment="1" applyProtection="1">
      <alignment vertical="center"/>
    </xf>
    <xf numFmtId="0" fontId="12" fillId="4" borderId="13" xfId="0" applyFont="1" applyFill="1" applyBorder="1" applyAlignment="1" applyProtection="1">
      <alignment horizontal="left" vertical="center"/>
      <protection locked="0"/>
    </xf>
    <xf numFmtId="0" fontId="12" fillId="4" borderId="14" xfId="0" applyFont="1" applyFill="1" applyBorder="1" applyAlignment="1" applyProtection="1">
      <alignment horizontal="left" vertical="center"/>
      <protection locked="0"/>
    </xf>
    <xf numFmtId="0" fontId="13" fillId="4" borderId="3" xfId="0" applyFont="1" applyFill="1" applyBorder="1" applyAlignment="1" applyProtection="1">
      <alignment horizontal="center" vertical="center"/>
    </xf>
    <xf numFmtId="0" fontId="12" fillId="4" borderId="0" xfId="0" applyFont="1" applyFill="1" applyBorder="1" applyAlignment="1" applyProtection="1">
      <alignment vertical="top" wrapText="1"/>
    </xf>
    <xf numFmtId="0" fontId="14" fillId="4" borderId="6" xfId="0" applyFont="1" applyFill="1" applyBorder="1" applyAlignment="1" applyProtection="1">
      <alignment vertical="top" wrapText="1"/>
    </xf>
    <xf numFmtId="0" fontId="15" fillId="4" borderId="0" xfId="0" applyFont="1" applyFill="1" applyBorder="1" applyAlignment="1">
      <alignment horizontal="left" vertical="center" wrapText="1"/>
    </xf>
    <xf numFmtId="0" fontId="16" fillId="0" borderId="0" xfId="0" applyFont="1" applyBorder="1" applyAlignment="1" applyProtection="1">
      <alignment horizontal="center" vertical="center"/>
    </xf>
    <xf numFmtId="0" fontId="12" fillId="4" borderId="0" xfId="0" applyFont="1" applyFill="1" applyBorder="1" applyAlignment="1">
      <alignment horizontal="right" vertical="center" wrapText="1"/>
    </xf>
    <xf numFmtId="0" fontId="16" fillId="0" borderId="0" xfId="0" applyFont="1" applyBorder="1" applyAlignment="1" applyProtection="1">
      <alignment vertical="center"/>
    </xf>
    <xf numFmtId="0" fontId="12" fillId="4" borderId="13" xfId="0" applyFont="1" applyFill="1" applyBorder="1" applyAlignment="1" applyProtection="1">
      <alignment horizontal="center" vertical="center"/>
      <protection locked="0"/>
    </xf>
    <xf numFmtId="0" fontId="12" fillId="4" borderId="15" xfId="0" applyFont="1" applyFill="1" applyBorder="1" applyAlignment="1" applyProtection="1">
      <alignment horizontal="center" vertical="center"/>
      <protection locked="0"/>
    </xf>
    <xf numFmtId="0" fontId="12" fillId="4" borderId="0" xfId="0" applyFont="1" applyFill="1" applyBorder="1" applyAlignment="1">
      <alignment horizontal="left" vertical="center" wrapText="1"/>
    </xf>
    <xf numFmtId="0" fontId="12" fillId="4" borderId="1" xfId="0" applyFont="1" applyFill="1" applyBorder="1" applyAlignment="1" applyProtection="1">
      <alignment horizontal="center" vertical="center" wrapText="1"/>
      <protection locked="0"/>
    </xf>
    <xf numFmtId="177" fontId="16" fillId="0" borderId="0" xfId="3" applyNumberFormat="1" applyFont="1" applyBorder="1" applyAlignment="1" applyProtection="1">
      <alignment horizontal="center" vertical="center"/>
    </xf>
    <xf numFmtId="0" fontId="12" fillId="4" borderId="0" xfId="0" applyFont="1" applyFill="1" applyBorder="1" applyAlignment="1" applyProtection="1">
      <alignment horizontal="center" vertical="top" wrapText="1"/>
    </xf>
    <xf numFmtId="178" fontId="12" fillId="4" borderId="13" xfId="0" applyNumberFormat="1" applyFont="1" applyFill="1" applyBorder="1" applyAlignment="1" applyProtection="1">
      <alignment horizontal="center" vertical="center"/>
      <protection locked="0"/>
    </xf>
    <xf numFmtId="178" fontId="12" fillId="4" borderId="15" xfId="0" applyNumberFormat="1" applyFont="1" applyFill="1" applyBorder="1" applyAlignment="1" applyProtection="1">
      <alignment horizontal="center" vertical="center"/>
      <protection locked="0"/>
    </xf>
    <xf numFmtId="179" fontId="13" fillId="4" borderId="1" xfId="0" applyNumberFormat="1" applyFont="1" applyFill="1" applyBorder="1" applyAlignment="1" applyProtection="1">
      <alignment horizontal="center" vertical="center"/>
      <protection locked="0"/>
    </xf>
    <xf numFmtId="9" fontId="16" fillId="0" borderId="0" xfId="3" applyFont="1" applyBorder="1" applyAlignment="1" applyProtection="1">
      <alignment horizontal="center" vertical="center"/>
    </xf>
    <xf numFmtId="0" fontId="17" fillId="4" borderId="0" xfId="0" applyFont="1" applyFill="1" applyBorder="1" applyAlignment="1">
      <alignment horizontal="left" vertical="center" wrapText="1"/>
    </xf>
    <xf numFmtId="0" fontId="18" fillId="4" borderId="0" xfId="0" applyFont="1" applyFill="1" applyBorder="1" applyAlignment="1" applyProtection="1">
      <alignment horizontal="center" vertical="top" wrapText="1"/>
    </xf>
    <xf numFmtId="0" fontId="13" fillId="4" borderId="0" xfId="0" applyFont="1" applyFill="1" applyBorder="1" applyAlignment="1" applyProtection="1">
      <alignment horizontal="right" vertical="center"/>
    </xf>
    <xf numFmtId="0" fontId="13" fillId="4" borderId="0" xfId="0" applyFont="1" applyFill="1" applyBorder="1" applyAlignment="1" applyProtection="1">
      <alignment vertical="center"/>
    </xf>
    <xf numFmtId="179" fontId="13" fillId="4" borderId="0" xfId="0" applyNumberFormat="1" applyFont="1" applyFill="1" applyBorder="1" applyAlignment="1" applyProtection="1">
      <alignment horizontal="center" vertical="center"/>
    </xf>
    <xf numFmtId="0" fontId="19" fillId="4" borderId="0" xfId="0" applyFont="1" applyFill="1" applyBorder="1" applyAlignment="1" applyProtection="1">
      <alignment vertical="top" wrapText="1"/>
    </xf>
    <xf numFmtId="0" fontId="14" fillId="4" borderId="0" xfId="0" applyFont="1" applyFill="1" applyBorder="1" applyAlignment="1" applyProtection="1">
      <alignment vertical="top" wrapText="1"/>
    </xf>
    <xf numFmtId="0" fontId="20" fillId="0" borderId="0" xfId="0" applyFont="1" applyFill="1" applyBorder="1" applyAlignment="1">
      <alignment horizontal="center" wrapText="1"/>
    </xf>
    <xf numFmtId="0" fontId="21" fillId="5" borderId="3" xfId="0" applyFont="1" applyFill="1" applyBorder="1" applyAlignment="1" applyProtection="1">
      <alignment horizontal="center" vertical="center"/>
    </xf>
    <xf numFmtId="0" fontId="17" fillId="4" borderId="0" xfId="0" applyFont="1" applyFill="1" applyAlignment="1" applyProtection="1">
      <alignment horizontal="left" vertical="top" wrapText="1"/>
    </xf>
    <xf numFmtId="0" fontId="5" fillId="4" borderId="10" xfId="0" applyFont="1" applyFill="1" applyBorder="1" applyAlignment="1" applyProtection="1">
      <alignment vertical="center"/>
    </xf>
    <xf numFmtId="0" fontId="22" fillId="4" borderId="11" xfId="0" applyFont="1" applyFill="1" applyBorder="1" applyAlignment="1" applyProtection="1">
      <alignment vertical="top" wrapText="1"/>
    </xf>
    <xf numFmtId="0" fontId="18" fillId="4" borderId="11" xfId="0" applyFont="1" applyFill="1" applyBorder="1" applyAlignment="1" applyProtection="1">
      <alignment vertical="center" wrapText="1"/>
    </xf>
    <xf numFmtId="0" fontId="5" fillId="4" borderId="12" xfId="0" applyFont="1" applyFill="1" applyBorder="1" applyAlignment="1" applyProtection="1">
      <alignment vertical="center"/>
    </xf>
    <xf numFmtId="0" fontId="17" fillId="0" borderId="0" xfId="0" applyFont="1" applyFill="1" applyBorder="1" applyAlignment="1" applyProtection="1">
      <alignment vertical="center"/>
    </xf>
    <xf numFmtId="0" fontId="5"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left" vertical="center"/>
    </xf>
    <xf numFmtId="0" fontId="18" fillId="4" borderId="0" xfId="0" applyFont="1" applyFill="1" applyBorder="1" applyAlignment="1" applyProtection="1">
      <alignment vertical="center" wrapText="1"/>
    </xf>
    <xf numFmtId="180" fontId="17" fillId="0" borderId="0" xfId="0" applyNumberFormat="1" applyFont="1" applyFill="1" applyBorder="1" applyAlignment="1" applyProtection="1">
      <alignment horizontal="center" vertical="center"/>
      <protection locked="0"/>
    </xf>
    <xf numFmtId="0" fontId="22" fillId="4" borderId="0" xfId="0" applyFont="1" applyFill="1" applyAlignment="1" applyProtection="1">
      <alignment vertical="top" wrapText="1"/>
    </xf>
    <xf numFmtId="0" fontId="6" fillId="0" borderId="0" xfId="0" applyFont="1" applyFill="1" applyBorder="1" applyAlignment="1" applyProtection="1">
      <alignment vertical="center"/>
    </xf>
    <xf numFmtId="0" fontId="16" fillId="4" borderId="0" xfId="0" applyNumberFormat="1" applyFont="1" applyFill="1" applyBorder="1" applyAlignment="1" applyProtection="1">
      <alignment vertical="top" wrapText="1"/>
    </xf>
    <xf numFmtId="0" fontId="6" fillId="0" borderId="0" xfId="0" applyFont="1" applyAlignment="1">
      <alignment horizontal="left" vertical="center"/>
    </xf>
    <xf numFmtId="0" fontId="6" fillId="0" borderId="0" xfId="0" applyFont="1" applyAlignment="1" applyProtection="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ED7D31"/>
      <color rgb="00663300"/>
      <color rgb="00FFF2CC"/>
      <color rgb="00FCE4D6"/>
      <color rgb="00FF00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402590</xdr:colOff>
      <xdr:row>17</xdr:row>
      <xdr:rowOff>95250</xdr:rowOff>
    </xdr:from>
    <xdr:to>
      <xdr:col>3</xdr:col>
      <xdr:colOff>87630</xdr:colOff>
      <xdr:row>26</xdr:row>
      <xdr:rowOff>145415</xdr:rowOff>
    </xdr:to>
    <xdr:pic>
      <xdr:nvPicPr>
        <xdr:cNvPr id="1603" name="图片 1" descr="http://www.ssish.com/htdocs/newfile/images/product_detail/jybguzhuzeren.jpg"/>
        <xdr:cNvPicPr>
          <a:picLocks noChangeAspect="1"/>
        </xdr:cNvPicPr>
      </xdr:nvPicPr>
      <xdr:blipFill>
        <a:blip r:embed="rId1"/>
        <a:stretch>
          <a:fillRect/>
        </a:stretch>
      </xdr:blipFill>
      <xdr:spPr>
        <a:xfrm>
          <a:off x="591820" y="3665220"/>
          <a:ext cx="2877185" cy="193611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47"/>
  <sheetViews>
    <sheetView showGridLines="0" tabSelected="1" zoomScaleSheetLayoutView="60" topLeftCell="B49" workbookViewId="0">
      <selection activeCell="I64" sqref="I64"/>
    </sheetView>
  </sheetViews>
  <sheetFormatPr defaultColWidth="9" defaultRowHeight="16.5"/>
  <cols>
    <col min="1" max="1" width="2.70909090909091" style="16" customWidth="1"/>
    <col min="2" max="2" width="43.0636363636364" style="16" customWidth="1"/>
    <col min="3" max="3" width="2.63636363636364" style="16" customWidth="1"/>
    <col min="4" max="4" width="9.27272727272727" style="17" customWidth="1"/>
    <col min="5" max="5" width="7.09090909090909" style="18" customWidth="1"/>
    <col min="6" max="6" width="6.09090909090909" style="16" customWidth="1"/>
    <col min="7" max="7" width="31.1818181818182" style="16" customWidth="1"/>
    <col min="8" max="8" width="1.25454545454545" style="16" customWidth="1"/>
    <col min="9" max="9" width="23.7272727272727" style="16" customWidth="1"/>
    <col min="10" max="10" width="2.90909090909091" style="16" customWidth="1"/>
    <col min="11" max="11" width="3.90909090909091" style="19" customWidth="1"/>
    <col min="12" max="12" width="18.9909090909091" style="19" hidden="1" customWidth="1"/>
    <col min="13" max="13" width="12.7545454545455" style="19" hidden="1" customWidth="1"/>
    <col min="14" max="14" width="10.4454545454545" style="19" customWidth="1"/>
    <col min="15" max="15" width="13.7909090909091" style="20" customWidth="1"/>
    <col min="16" max="18" width="9" style="20" customWidth="1"/>
    <col min="19" max="23" width="9" style="19" customWidth="1"/>
    <col min="24" max="24" width="25.9272727272727" style="19" customWidth="1"/>
    <col min="25" max="25" width="9" style="19" customWidth="1"/>
    <col min="26" max="26" width="9" style="19"/>
    <col min="27" max="16384" width="9" style="16"/>
  </cols>
  <sheetData>
    <row r="1" customHeight="1" spans="1:10">
      <c r="A1" s="21"/>
      <c r="B1" s="22"/>
      <c r="C1" s="22"/>
      <c r="D1" s="23"/>
      <c r="E1" s="24"/>
      <c r="F1" s="22"/>
      <c r="G1" s="22"/>
      <c r="H1" s="22"/>
      <c r="I1" s="22"/>
      <c r="J1" s="25"/>
    </row>
    <row r="2" customHeight="1" spans="1:10">
      <c r="A2" s="26"/>
      <c r="B2" s="27"/>
      <c r="C2" s="27"/>
      <c r="D2" s="28"/>
      <c r="E2" s="29"/>
      <c r="F2" s="27"/>
      <c r="G2" s="27"/>
      <c r="H2" s="30"/>
      <c r="I2" s="30"/>
      <c r="J2" s="31"/>
    </row>
    <row r="3" ht="17.1" customHeight="1" spans="1:10">
      <c r="A3" s="32"/>
      <c r="B3" s="33"/>
      <c r="C3" s="33"/>
      <c r="D3" s="34"/>
      <c r="E3" s="35"/>
      <c r="F3" s="33"/>
      <c r="G3" s="33"/>
      <c r="H3" s="33"/>
      <c r="I3" s="33"/>
      <c r="J3" s="36"/>
    </row>
    <row r="4" spans="1:10">
      <c r="A4" s="26"/>
      <c r="B4" s="27"/>
      <c r="C4" s="27"/>
      <c r="D4" s="28"/>
      <c r="E4" s="29"/>
      <c r="F4" s="27"/>
      <c r="G4" s="27"/>
      <c r="H4" s="27"/>
      <c r="I4" s="27"/>
      <c r="J4" s="31"/>
    </row>
    <row r="5" spans="1:10">
      <c r="A5" s="26"/>
      <c r="B5" s="27"/>
      <c r="C5" s="27"/>
      <c r="D5" s="28"/>
      <c r="E5" s="29"/>
      <c r="F5" s="27"/>
      <c r="G5" s="27"/>
      <c r="H5" s="27"/>
      <c r="I5" s="27"/>
      <c r="J5" s="31"/>
    </row>
    <row r="6" customHeight="1" spans="1:10">
      <c r="A6" s="26"/>
      <c r="B6" s="37" t="s">
        <v>0</v>
      </c>
      <c r="C6" s="37"/>
      <c r="D6" s="37"/>
      <c r="E6" s="37"/>
      <c r="F6" s="37"/>
      <c r="G6" s="37"/>
      <c r="H6" s="37"/>
      <c r="I6" s="37"/>
      <c r="J6" s="31"/>
    </row>
    <row r="7" customHeight="1" spans="1:10">
      <c r="A7" s="26"/>
      <c r="B7" s="37"/>
      <c r="C7" s="37"/>
      <c r="D7" s="37"/>
      <c r="E7" s="37"/>
      <c r="F7" s="37"/>
      <c r="G7" s="37"/>
      <c r="H7" s="37"/>
      <c r="I7" s="37"/>
      <c r="J7" s="31"/>
    </row>
    <row r="8" customHeight="1" spans="1:10">
      <c r="A8" s="26"/>
      <c r="B8" s="37"/>
      <c r="C8" s="37"/>
      <c r="D8" s="37"/>
      <c r="E8" s="37"/>
      <c r="F8" s="37"/>
      <c r="G8" s="37"/>
      <c r="H8" s="37"/>
      <c r="I8" s="37"/>
      <c r="J8" s="31"/>
    </row>
    <row r="9" customHeight="1" spans="1:10">
      <c r="A9" s="26"/>
      <c r="B9" s="37"/>
      <c r="C9" s="37"/>
      <c r="D9" s="37"/>
      <c r="E9" s="37"/>
      <c r="F9" s="37"/>
      <c r="G9" s="37"/>
      <c r="H9" s="37"/>
      <c r="I9" s="37"/>
      <c r="J9" s="31"/>
    </row>
    <row r="10" customHeight="1" spans="1:10">
      <c r="A10" s="26"/>
      <c r="B10" s="37"/>
      <c r="C10" s="37"/>
      <c r="D10" s="37"/>
      <c r="E10" s="37"/>
      <c r="F10" s="37"/>
      <c r="G10" s="37"/>
      <c r="H10" s="37"/>
      <c r="I10" s="37"/>
      <c r="J10" s="31"/>
    </row>
    <row r="11" customHeight="1" spans="1:10">
      <c r="A11" s="26"/>
      <c r="B11" s="37"/>
      <c r="C11" s="37"/>
      <c r="D11" s="37"/>
      <c r="E11" s="37"/>
      <c r="F11" s="37"/>
      <c r="G11" s="37"/>
      <c r="H11" s="37"/>
      <c r="I11" s="37"/>
      <c r="J11" s="31"/>
    </row>
    <row r="12" customHeight="1" spans="1:10">
      <c r="A12" s="26"/>
      <c r="B12" s="37"/>
      <c r="C12" s="37"/>
      <c r="D12" s="37"/>
      <c r="E12" s="37"/>
      <c r="F12" s="37"/>
      <c r="G12" s="37"/>
      <c r="H12" s="37"/>
      <c r="I12" s="37"/>
      <c r="J12" s="31"/>
    </row>
    <row r="13" customHeight="1" spans="1:10">
      <c r="A13" s="26"/>
      <c r="B13" s="37"/>
      <c r="C13" s="37"/>
      <c r="D13" s="37"/>
      <c r="E13" s="37"/>
      <c r="F13" s="37"/>
      <c r="G13" s="37"/>
      <c r="H13" s="37"/>
      <c r="I13" s="37"/>
      <c r="J13" s="31"/>
    </row>
    <row r="14" customHeight="1" spans="1:10">
      <c r="A14" s="26"/>
      <c r="B14" s="37"/>
      <c r="C14" s="37"/>
      <c r="D14" s="37"/>
      <c r="E14" s="37"/>
      <c r="F14" s="37"/>
      <c r="G14" s="37"/>
      <c r="H14" s="37"/>
      <c r="I14" s="37"/>
      <c r="J14" s="31"/>
    </row>
    <row r="15" customHeight="1" spans="1:10">
      <c r="A15" s="26"/>
      <c r="B15" s="37"/>
      <c r="C15" s="37"/>
      <c r="D15" s="37"/>
      <c r="E15" s="37"/>
      <c r="F15" s="37"/>
      <c r="G15" s="37"/>
      <c r="H15" s="37"/>
      <c r="I15" s="37"/>
      <c r="J15" s="31"/>
    </row>
    <row r="16" customHeight="1" spans="1:10">
      <c r="A16" s="26"/>
      <c r="B16" s="38"/>
      <c r="C16" s="38"/>
      <c r="D16" s="38"/>
      <c r="E16" s="38"/>
      <c r="F16" s="38"/>
      <c r="G16" s="38"/>
      <c r="H16" s="38"/>
      <c r="I16" s="38"/>
      <c r="J16" s="31"/>
    </row>
    <row r="17" customHeight="1" spans="1:10">
      <c r="A17" s="26"/>
      <c r="B17" s="38"/>
      <c r="C17" s="38"/>
      <c r="D17" s="38"/>
      <c r="E17" s="38"/>
      <c r="F17" s="38"/>
      <c r="G17" s="38"/>
      <c r="H17" s="38"/>
      <c r="I17" s="38"/>
      <c r="J17" s="31"/>
    </row>
    <row r="18" customHeight="1" spans="1:10">
      <c r="A18" s="26"/>
      <c r="B18" s="38"/>
      <c r="C18" s="38"/>
      <c r="D18" s="38"/>
      <c r="E18" s="38"/>
      <c r="F18" s="38"/>
      <c r="G18" s="38"/>
      <c r="H18" s="38"/>
      <c r="I18" s="38"/>
      <c r="J18" s="31"/>
    </row>
    <row r="19" customHeight="1" spans="1:10">
      <c r="A19" s="26"/>
      <c r="B19" s="38"/>
      <c r="C19" s="38"/>
      <c r="D19" s="38"/>
      <c r="E19" s="38"/>
      <c r="F19" s="38"/>
      <c r="G19" s="38"/>
      <c r="H19" s="38"/>
      <c r="I19" s="38"/>
      <c r="J19" s="31"/>
    </row>
    <row r="20" customHeight="1" spans="1:10">
      <c r="A20" s="26"/>
      <c r="B20" s="38"/>
      <c r="C20" s="38"/>
      <c r="D20" s="38"/>
      <c r="E20" s="38"/>
      <c r="F20" s="38"/>
      <c r="G20" s="38"/>
      <c r="H20" s="38"/>
      <c r="I20" s="38"/>
      <c r="J20" s="31"/>
    </row>
    <row r="21" spans="1:10">
      <c r="A21" s="26"/>
      <c r="B21" s="27"/>
      <c r="C21" s="27"/>
      <c r="D21" s="28"/>
      <c r="E21" s="29"/>
      <c r="F21" s="27"/>
      <c r="G21" s="27"/>
      <c r="H21" s="27"/>
      <c r="I21" s="27"/>
      <c r="J21" s="31"/>
    </row>
    <row r="22" spans="1:10">
      <c r="A22" s="26"/>
      <c r="B22"/>
      <c r="C22" s="27"/>
      <c r="D22" s="28"/>
      <c r="E22" s="29"/>
      <c r="F22" s="27"/>
      <c r="G22" s="29" t="str">
        <f>D48</f>
        <v>测试保单</v>
      </c>
      <c r="H22" s="29"/>
      <c r="I22" s="29"/>
      <c r="J22" s="31"/>
    </row>
    <row r="23" customHeight="1" spans="1:10">
      <c r="A23" s="26"/>
      <c r="B23" s="27"/>
      <c r="C23" s="27"/>
      <c r="D23" s="39"/>
      <c r="E23" s="39"/>
      <c r="F23" s="27"/>
      <c r="G23" s="39"/>
      <c r="H23" s="39"/>
      <c r="I23" s="39"/>
      <c r="J23" s="31"/>
    </row>
    <row r="24" customHeight="1" spans="1:10">
      <c r="A24" s="26"/>
      <c r="B24" s="27"/>
      <c r="C24" s="27"/>
      <c r="D24" s="39"/>
      <c r="E24" s="39"/>
      <c r="F24" s="39"/>
      <c r="G24" s="40">
        <f ca="1">TODAY()</f>
        <v>46188</v>
      </c>
      <c r="H24" s="40"/>
      <c r="I24" s="40"/>
      <c r="J24" s="31"/>
    </row>
    <row r="25" spans="1:10">
      <c r="A25" s="26"/>
      <c r="B25" s="27"/>
      <c r="C25" s="27"/>
      <c r="D25"/>
      <c r="E25" s="29"/>
      <c r="F25" s="27"/>
      <c r="G25" s="27"/>
      <c r="H25" s="27"/>
      <c r="I25" s="27"/>
      <c r="J25" s="31"/>
    </row>
    <row r="26" spans="1:10">
      <c r="A26" s="26"/>
      <c r="B26" s="27"/>
      <c r="C26" s="27"/>
      <c r="D26" s="28"/>
      <c r="E26" s="29"/>
      <c r="F26" s="27"/>
      <c r="G26" s="27"/>
      <c r="H26" s="27"/>
      <c r="I26" s="27"/>
      <c r="J26" s="31"/>
    </row>
    <row r="27" spans="1:10">
      <c r="A27" s="26"/>
      <c r="B27" s="27"/>
      <c r="C27" s="27"/>
      <c r="D27" s="28"/>
      <c r="E27" s="29"/>
      <c r="F27" s="27"/>
      <c r="G27" s="27"/>
      <c r="H27" s="27"/>
      <c r="I27" s="27"/>
      <c r="J27" s="31"/>
    </row>
    <row r="28" spans="1:10">
      <c r="A28" s="26"/>
      <c r="B28" s="27"/>
      <c r="C28" s="27"/>
      <c r="D28" s="41"/>
      <c r="E28" s="29"/>
      <c r="F28" s="27"/>
      <c r="G28" s="27"/>
      <c r="H28" s="27"/>
      <c r="I28" s="27"/>
      <c r="J28" s="31"/>
    </row>
    <row r="29" spans="1:10">
      <c r="A29" s="26"/>
      <c r="B29" s="27"/>
      <c r="C29" s="27"/>
      <c r="D29" s="28"/>
      <c r="E29" s="29"/>
      <c r="F29" s="27"/>
      <c r="G29" s="27"/>
      <c r="H29" s="27"/>
      <c r="I29" s="27"/>
      <c r="J29" s="31"/>
    </row>
    <row r="30" spans="1:10">
      <c r="A30" s="26"/>
      <c r="B30" s="27"/>
      <c r="C30" s="27"/>
      <c r="D30" s="28"/>
      <c r="E30" s="29"/>
      <c r="F30" s="27"/>
      <c r="G30" s="27"/>
      <c r="H30" s="27"/>
      <c r="I30" s="27"/>
      <c r="J30" s="31"/>
    </row>
    <row r="31" spans="1:10">
      <c r="A31" s="26"/>
      <c r="B31" s="27"/>
      <c r="C31" s="27"/>
      <c r="D31" s="28"/>
      <c r="E31" s="29"/>
      <c r="F31" s="27"/>
      <c r="G31" s="27"/>
      <c r="H31" s="27"/>
      <c r="I31" s="27"/>
      <c r="J31" s="31"/>
    </row>
    <row r="32" spans="1:10">
      <c r="A32" s="26"/>
      <c r="B32" s="27"/>
      <c r="C32" s="27"/>
      <c r="D32" s="28"/>
      <c r="E32" s="29"/>
      <c r="F32" s="27"/>
      <c r="G32" s="27"/>
      <c r="H32" s="27"/>
      <c r="I32" s="27"/>
      <c r="J32" s="31"/>
    </row>
    <row r="33" spans="1:15">
      <c r="A33" s="26"/>
      <c r="B33" s="27"/>
      <c r="C33" s="27"/>
      <c r="D33" s="28"/>
      <c r="E33" s="29"/>
      <c r="F33" s="27"/>
      <c r="G33" s="27"/>
      <c r="H33" s="27"/>
      <c r="I33" s="27"/>
      <c r="J33" s="31"/>
    </row>
    <row r="34" spans="1:15">
      <c r="A34" s="26"/>
      <c r="B34" s="27"/>
      <c r="C34" s="27"/>
      <c r="D34" s="28"/>
      <c r="E34" s="29"/>
      <c r="F34" s="27"/>
      <c r="G34" s="27"/>
      <c r="H34" s="27"/>
      <c r="I34" s="27"/>
      <c r="J34" s="31"/>
      <c r="O34" s="42"/>
    </row>
    <row r="35" spans="1:15">
      <c r="A35" s="26"/>
      <c r="B35" s="27"/>
      <c r="C35" s="27"/>
      <c r="D35" s="28"/>
      <c r="E35" s="29"/>
      <c r="F35" s="27"/>
      <c r="G35" s="27"/>
      <c r="H35" s="27"/>
      <c r="I35" s="27"/>
      <c r="J35" s="31"/>
      <c r="O35" s="43"/>
    </row>
    <row r="36" spans="1:15">
      <c r="A36" s="26"/>
      <c r="B36" s="27"/>
      <c r="C36" s="27"/>
      <c r="D36" s="28"/>
      <c r="E36" s="29"/>
      <c r="F36" s="27"/>
      <c r="G36" s="27"/>
      <c r="H36" s="27"/>
      <c r="I36" s="27"/>
      <c r="J36" s="31"/>
      <c r="O36" s="43"/>
    </row>
    <row r="37" spans="1:15">
      <c r="A37" s="26"/>
      <c r="B37" s="27"/>
      <c r="C37" s="27"/>
      <c r="D37" s="28"/>
      <c r="E37" s="29"/>
      <c r="F37" s="27"/>
      <c r="G37" s="27"/>
      <c r="H37" s="27"/>
      <c r="I37" s="27"/>
      <c r="J37" s="31"/>
      <c r="O37" s="43"/>
    </row>
    <row r="38" spans="1:15">
      <c r="A38" s="26"/>
      <c r="B38" s="28" t="s">
        <v>1</v>
      </c>
      <c r="C38" s="28"/>
      <c r="D38" s="28"/>
      <c r="E38" s="28"/>
      <c r="F38" s="28"/>
      <c r="G38" s="28"/>
      <c r="H38" s="28"/>
      <c r="I38" s="28"/>
      <c r="J38" s="31"/>
    </row>
    <row r="39" spans="1:15">
      <c r="A39" s="26"/>
      <c r="B39" s="27"/>
      <c r="C39" s="27"/>
      <c r="D39" s="28"/>
      <c r="E39" s="29"/>
      <c r="F39" s="27"/>
      <c r="G39" s="27"/>
      <c r="H39" s="27"/>
      <c r="I39" s="27"/>
      <c r="J39" s="31"/>
    </row>
    <row r="40" spans="1:15">
      <c r="A40" s="26"/>
      <c r="B40" s="28"/>
      <c r="C40" s="28"/>
      <c r="D40" s="28"/>
      <c r="E40" s="28"/>
      <c r="F40" s="28"/>
      <c r="G40" s="28"/>
      <c r="H40" s="28"/>
      <c r="I40" s="28"/>
      <c r="J40" s="31"/>
    </row>
    <row r="41" spans="1:15">
      <c r="A41" s="26"/>
      <c r="B41" s="27"/>
      <c r="C41" s="27"/>
      <c r="D41" s="28"/>
      <c r="E41" s="29"/>
      <c r="F41" s="27"/>
      <c r="G41" s="27"/>
      <c r="H41" s="27"/>
      <c r="I41" s="27"/>
      <c r="J41" s="31"/>
    </row>
    <row r="42" spans="1:15">
      <c r="A42" s="26"/>
      <c r="B42" s="27"/>
      <c r="C42" s="27"/>
      <c r="D42" s="28"/>
      <c r="E42" s="29"/>
      <c r="F42" s="27"/>
      <c r="G42" s="27"/>
      <c r="H42" s="27"/>
      <c r="I42" s="27"/>
      <c r="J42" s="31"/>
    </row>
    <row r="43" spans="1:15">
      <c r="A43" s="26"/>
      <c r="B43" s="27"/>
      <c r="C43" s="27"/>
      <c r="D43" s="28"/>
      <c r="E43" s="29"/>
      <c r="F43" s="27"/>
      <c r="G43" s="27"/>
      <c r="H43" s="27"/>
      <c r="I43" s="27"/>
      <c r="J43" s="31"/>
    </row>
    <row r="44" spans="1:15">
      <c r="A44" s="44"/>
      <c r="B44" s="45"/>
      <c r="C44" s="45"/>
      <c r="D44" s="46"/>
      <c r="E44" s="47"/>
      <c r="F44" s="45"/>
      <c r="G44" s="45"/>
      <c r="H44" s="45"/>
      <c r="I44" s="45"/>
      <c r="J44" s="48"/>
    </row>
    <row r="45" ht="10.5" customHeight="1" spans="1:15">
      <c r="A45" s="49"/>
      <c r="B45" s="50"/>
      <c r="C45" s="50"/>
      <c r="D45" s="51"/>
      <c r="E45" s="52"/>
      <c r="F45" s="50"/>
      <c r="G45" s="50"/>
      <c r="H45" s="50"/>
      <c r="I45" s="50"/>
      <c r="J45" s="53"/>
    </row>
    <row r="46" spans="1:15">
      <c r="A46" s="54"/>
      <c r="B46" s="55" t="s">
        <v>2</v>
      </c>
      <c r="C46" s="56"/>
      <c r="D46" s="57" t="s">
        <v>3</v>
      </c>
      <c r="E46" s="57"/>
      <c r="F46" s="57"/>
      <c r="G46" s="57"/>
      <c r="H46" s="57"/>
      <c r="I46" s="57"/>
      <c r="J46" s="58"/>
    </row>
    <row r="47" ht="4.5" customHeight="1" spans="1:15">
      <c r="A47" s="59"/>
      <c r="B47" s="60"/>
      <c r="C47" s="61"/>
      <c r="D47" s="62"/>
      <c r="E47" s="63"/>
      <c r="F47" s="61"/>
      <c r="G47" s="61"/>
      <c r="H47" s="61"/>
      <c r="I47" s="61"/>
      <c r="J47" s="64"/>
    </row>
    <row r="48" ht="18.75" customHeight="1" spans="1:15">
      <c r="A48" s="59"/>
      <c r="B48" s="55" t="s">
        <v>4</v>
      </c>
      <c r="C48" s="61"/>
      <c r="D48" s="65" t="s">
        <v>5</v>
      </c>
      <c r="E48" s="66"/>
      <c r="F48" s="66"/>
      <c r="G48" s="66"/>
      <c r="H48" s="66"/>
      <c r="I48" s="66"/>
      <c r="J48" s="64"/>
    </row>
    <row r="49" ht="4.5" customHeight="1" spans="1:18">
      <c r="A49" s="59"/>
      <c r="B49" s="60"/>
      <c r="C49" s="61"/>
      <c r="D49" s="62"/>
      <c r="E49" s="63"/>
      <c r="F49" s="61"/>
      <c r="G49" s="61"/>
      <c r="H49" s="61"/>
      <c r="I49" s="61"/>
      <c r="J49" s="64"/>
    </row>
    <row r="50" ht="10" customHeight="1" spans="1:18">
      <c r="A50" s="59"/>
      <c r="B50" s="60"/>
      <c r="C50" s="61"/>
      <c r="D50" s="62"/>
      <c r="E50" s="63"/>
      <c r="F50" s="61"/>
      <c r="G50" s="61"/>
      <c r="H50" s="61"/>
      <c r="I50" s="61"/>
      <c r="J50" s="64"/>
    </row>
    <row r="51" ht="18" customHeight="1" spans="1:18">
      <c r="A51" s="59"/>
      <c r="B51" s="67" t="s">
        <v>6</v>
      </c>
      <c r="C51" s="67"/>
      <c r="D51" s="67"/>
      <c r="E51" s="67"/>
      <c r="F51" s="68"/>
      <c r="G51" s="67" t="s">
        <v>7</v>
      </c>
      <c r="H51" s="67"/>
      <c r="I51" s="67"/>
      <c r="J51" s="69"/>
    </row>
    <row r="52" ht="15" customHeight="1" spans="1:18">
      <c r="A52" s="59"/>
      <c r="B52" s="70" t="s">
        <v>8</v>
      </c>
      <c r="C52" s="70"/>
      <c r="D52" s="70"/>
      <c r="E52" s="63"/>
      <c r="F52" s="68"/>
      <c r="G52" s="68"/>
      <c r="H52" s="68"/>
      <c r="I52" s="68"/>
      <c r="J52" s="69"/>
      <c r="L52" s="71" t="s">
        <v>9</v>
      </c>
      <c r="M52" s="71" t="s">
        <v>10</v>
      </c>
      <c r="N52" s="20"/>
      <c r="R52" s="19"/>
    </row>
    <row r="53" ht="10" customHeight="1" spans="1:18">
      <c r="A53" s="59"/>
      <c r="B53" s="72"/>
      <c r="C53" s="61"/>
      <c r="D53" s="62"/>
      <c r="E53" s="63"/>
      <c r="F53" s="68"/>
      <c r="G53" s="68"/>
      <c r="H53" s="68"/>
      <c r="I53" s="68"/>
      <c r="J53" s="69"/>
      <c r="L53" s="73"/>
      <c r="M53" s="73"/>
      <c r="N53" s="20"/>
      <c r="R53" s="19"/>
    </row>
    <row r="54" spans="1:18">
      <c r="A54" s="59"/>
      <c r="B54" s="55" t="s">
        <v>11</v>
      </c>
      <c r="C54" s="61"/>
      <c r="D54" s="74">
        <v>100</v>
      </c>
      <c r="E54" s="75"/>
      <c r="F54" s="76" t="s">
        <v>12</v>
      </c>
      <c r="G54" s="55" t="s">
        <v>13</v>
      </c>
      <c r="H54" s="68"/>
      <c r="I54" s="77" t="s">
        <v>14</v>
      </c>
      <c r="J54" s="69"/>
      <c r="L54" s="78">
        <f>IF(AND(D54&gt;70,M54&gt;0.9),"不支持",INDEX(费率表!A2:E11,MATCH(D54,费率表!A2:A11,0),MATCH(费率表!H2,费率表!A2:E2,0)))</f>
        <v>0.0061</v>
      </c>
      <c r="M54" s="71">
        <f>VLOOKUP(I54,费率表!A34:B36,2,FALSE)</f>
        <v>0.9</v>
      </c>
      <c r="N54" s="20"/>
      <c r="R54" s="19"/>
    </row>
    <row r="55" ht="4.5" customHeight="1" spans="1:18">
      <c r="A55" s="59"/>
      <c r="B55" s="72"/>
      <c r="C55" s="61"/>
      <c r="D55" s="62"/>
      <c r="E55" s="63"/>
      <c r="F55" s="63"/>
      <c r="G55" s="79"/>
      <c r="H55" s="68"/>
      <c r="I55" s="79"/>
      <c r="J55" s="69"/>
      <c r="L55" s="73"/>
      <c r="M55" s="71"/>
      <c r="N55" s="20"/>
      <c r="R55" s="19"/>
    </row>
    <row r="56" spans="1:18">
      <c r="A56" s="59"/>
      <c r="B56" s="70" t="s">
        <v>15</v>
      </c>
      <c r="C56" s="70"/>
      <c r="D56" s="70"/>
      <c r="E56" s="63"/>
      <c r="F56" s="63"/>
      <c r="G56" s="55" t="s">
        <v>16</v>
      </c>
      <c r="H56" s="68"/>
      <c r="I56" s="77" t="s">
        <v>17</v>
      </c>
      <c r="J56" s="69"/>
      <c r="L56" s="71"/>
      <c r="M56" s="71">
        <f>VLOOKUP(I56,费率表!A40:B41,2,FALSE)</f>
        <v>1</v>
      </c>
      <c r="N56" s="20"/>
      <c r="R56" s="19"/>
    </row>
    <row r="57" ht="4.5" customHeight="1" spans="1:18">
      <c r="A57" s="59"/>
      <c r="B57" s="72"/>
      <c r="C57" s="61"/>
      <c r="D57" s="62"/>
      <c r="E57" s="63"/>
      <c r="F57" s="63"/>
      <c r="G57" s="79"/>
      <c r="H57" s="68"/>
      <c r="I57" s="79"/>
      <c r="J57" s="69"/>
      <c r="L57" s="73"/>
      <c r="M57" s="71"/>
      <c r="N57" s="20"/>
      <c r="R57" s="19"/>
    </row>
    <row r="58" ht="35" customHeight="1" spans="1:18">
      <c r="A58" s="59"/>
      <c r="B58" s="55" t="s">
        <v>18</v>
      </c>
      <c r="C58" s="61"/>
      <c r="D58" s="80">
        <v>10</v>
      </c>
      <c r="E58" s="81"/>
      <c r="F58" s="76" t="s">
        <v>12</v>
      </c>
      <c r="G58" s="55" t="s">
        <v>19</v>
      </c>
      <c r="H58" s="68"/>
      <c r="I58" s="82">
        <v>110000</v>
      </c>
      <c r="J58" s="69"/>
      <c r="L58" s="78">
        <f>IF(OR(AND(D58&gt;7,M54&gt;0.9),D58&gt;0.1*D54),"不支持",INDEX(费率表!A14:E24,MATCH(D58,费率表!A14:A24,0),MATCH(费率表!H2,费率表!A14:E14,0)))</f>
        <v>0.0061</v>
      </c>
      <c r="M58" s="71"/>
      <c r="N58" s="20"/>
      <c r="R58" s="19"/>
    </row>
    <row r="59" ht="4.5" customHeight="1" spans="1:18">
      <c r="A59" s="59"/>
      <c r="B59" s="60"/>
      <c r="C59" s="61"/>
      <c r="D59" s="62"/>
      <c r="E59" s="63"/>
      <c r="F59" s="63"/>
      <c r="G59" s="79"/>
      <c r="H59" s="68"/>
      <c r="I59" s="79"/>
      <c r="J59" s="69"/>
      <c r="L59" s="73"/>
      <c r="M59" s="71"/>
      <c r="N59" s="20"/>
      <c r="R59" s="19"/>
    </row>
    <row r="60" ht="35" customHeight="1" spans="1:18">
      <c r="A60" s="59"/>
      <c r="B60" s="55" t="s">
        <v>20</v>
      </c>
      <c r="C60" s="61"/>
      <c r="D60" s="74">
        <v>0</v>
      </c>
      <c r="E60" s="75"/>
      <c r="F60" s="76" t="s">
        <v>21</v>
      </c>
      <c r="G60" s="55" t="s">
        <v>22</v>
      </c>
      <c r="H60" s="68"/>
      <c r="I60" s="77" t="s">
        <v>23</v>
      </c>
      <c r="J60" s="69"/>
      <c r="L60" s="83">
        <f>VLOOKUP(D60,费率表!A27:B29,2,FALSE)</f>
        <v>0</v>
      </c>
      <c r="M60" s="71">
        <f>VLOOKUP(I60,费率表!A45:B48,2,FALSE)</f>
        <v>0.8</v>
      </c>
      <c r="N60" s="20"/>
      <c r="R60" s="19"/>
    </row>
    <row r="61" ht="4.5" customHeight="1" spans="1:18">
      <c r="A61" s="59"/>
      <c r="B61" s="84"/>
      <c r="C61" s="61"/>
      <c r="D61" s="62"/>
      <c r="E61" s="63"/>
      <c r="F61" s="63"/>
      <c r="G61" s="85"/>
      <c r="H61" s="68"/>
      <c r="I61" s="79"/>
      <c r="J61" s="69"/>
      <c r="L61" s="73"/>
      <c r="M61" s="71"/>
      <c r="N61" s="20"/>
      <c r="R61" s="19"/>
    </row>
    <row r="62" ht="19" customHeight="1" spans="1:18">
      <c r="A62" s="59"/>
      <c r="B62" s="84"/>
      <c r="C62" s="61"/>
      <c r="D62" s="62"/>
      <c r="E62" s="63"/>
      <c r="F62" s="76"/>
      <c r="G62" s="55" t="s">
        <v>24</v>
      </c>
      <c r="H62" s="68"/>
      <c r="I62" s="77" t="s">
        <v>25</v>
      </c>
      <c r="J62" s="69"/>
      <c r="L62" s="71"/>
      <c r="M62" s="71">
        <f>VLOOKUP(I62,费率表!A52:B54,2,FALSE)</f>
        <v>1</v>
      </c>
      <c r="N62" s="20"/>
      <c r="R62" s="19"/>
    </row>
    <row r="63" ht="4.5" customHeight="1" spans="1:18">
      <c r="A63" s="59"/>
      <c r="B63" s="76"/>
      <c r="C63" s="61"/>
      <c r="D63" s="62"/>
      <c r="E63" s="63"/>
      <c r="F63" s="63"/>
      <c r="G63" s="68"/>
      <c r="H63" s="68"/>
      <c r="I63" s="68"/>
      <c r="J63" s="69"/>
      <c r="N63" s="20"/>
      <c r="R63" s="19"/>
    </row>
    <row r="64" ht="17" customHeight="1" spans="1:18">
      <c r="A64" s="59"/>
      <c r="B64" s="86" t="s">
        <v>26</v>
      </c>
      <c r="C64" s="87"/>
      <c r="D64" s="88">
        <f>MAX(I64,500)</f>
        <v>966.24</v>
      </c>
      <c r="E64" s="88"/>
      <c r="F64" s="76"/>
      <c r="G64" s="68"/>
      <c r="H64" s="68"/>
      <c r="I64" s="89">
        <f>IFERROR(I58*(L54+L58)*(1+L60)*M56*M60*M62*M54,"条件不符")</f>
        <v>966.24</v>
      </c>
      <c r="J64" s="69"/>
      <c r="N64" s="20"/>
      <c r="R64" s="19"/>
    </row>
    <row r="65" ht="20" customHeight="1" spans="1:26">
      <c r="A65" s="59"/>
      <c r="B65" s="90"/>
      <c r="C65" s="90"/>
      <c r="D65" s="90"/>
      <c r="E65" s="90"/>
      <c r="F65" s="90"/>
      <c r="G65" s="90"/>
      <c r="H65" s="90"/>
      <c r="I65" s="90"/>
      <c r="J65" s="69"/>
      <c r="L65" s="91"/>
      <c r="M65" s="91"/>
      <c r="N65" s="20"/>
      <c r="R65" s="19"/>
    </row>
    <row r="66" spans="1:26">
      <c r="A66" s="59"/>
      <c r="B66" s="92" t="s">
        <v>27</v>
      </c>
      <c r="C66" s="92"/>
      <c r="D66" s="92"/>
      <c r="E66" s="92"/>
      <c r="F66" s="92"/>
      <c r="G66" s="92"/>
      <c r="H66" s="92"/>
      <c r="I66" s="92"/>
      <c r="J66" s="69"/>
      <c r="L66" s="91"/>
      <c r="M66" s="91"/>
      <c r="N66" s="20"/>
      <c r="R66" s="19"/>
    </row>
    <row r="67" ht="409" customHeight="1" spans="1:26">
      <c r="A67" s="59"/>
      <c r="B67" s="93" t="s">
        <v>28</v>
      </c>
      <c r="C67" s="93"/>
      <c r="D67" s="93"/>
      <c r="E67" s="93"/>
      <c r="F67" s="93"/>
      <c r="G67" s="93"/>
      <c r="H67" s="93"/>
      <c r="I67" s="93"/>
      <c r="J67" s="69"/>
      <c r="L67" s="91"/>
      <c r="M67" s="91"/>
      <c r="N67" s="20"/>
      <c r="R67" s="19"/>
    </row>
    <row r="68" ht="157" customHeight="1" spans="1:26">
      <c r="A68" s="59"/>
      <c r="B68" s="93"/>
      <c r="C68" s="93"/>
      <c r="D68" s="93"/>
      <c r="E68" s="93"/>
      <c r="F68" s="93"/>
      <c r="G68" s="93"/>
      <c r="H68" s="93"/>
      <c r="I68" s="93"/>
      <c r="J68" s="69"/>
      <c r="L68" s="91"/>
      <c r="N68" s="16"/>
      <c r="O68" s="16"/>
      <c r="P68" s="16"/>
      <c r="Q68" s="16"/>
      <c r="R68" s="16"/>
      <c r="S68" s="16"/>
      <c r="T68" s="16"/>
      <c r="U68" s="16"/>
      <c r="V68" s="16"/>
      <c r="W68" s="16"/>
      <c r="X68" s="16"/>
      <c r="Y68" s="16"/>
      <c r="Z68" s="16"/>
    </row>
    <row r="69" ht="14" customHeight="1" spans="1:26">
      <c r="A69" s="94"/>
      <c r="B69" s="95"/>
      <c r="C69" s="95"/>
      <c r="D69" s="95"/>
      <c r="E69" s="95"/>
      <c r="F69" s="95"/>
      <c r="G69" s="96"/>
      <c r="H69" s="96"/>
      <c r="I69" s="96"/>
      <c r="J69" s="97"/>
      <c r="L69" s="98"/>
      <c r="N69" s="16"/>
      <c r="O69" s="16"/>
      <c r="P69" s="16"/>
      <c r="Q69" s="16"/>
      <c r="R69" s="16"/>
      <c r="S69" s="16"/>
      <c r="T69" s="16"/>
      <c r="U69" s="16"/>
      <c r="V69" s="16"/>
      <c r="W69" s="16"/>
      <c r="X69" s="16"/>
      <c r="Y69" s="16"/>
      <c r="Z69" s="16"/>
    </row>
    <row r="70" ht="21" customHeight="1" spans="1:26">
      <c r="A70" s="99"/>
      <c r="B70" s="99"/>
      <c r="C70" s="99"/>
      <c r="D70" s="100"/>
      <c r="E70" s="101"/>
      <c r="F70" s="99"/>
      <c r="G70" s="102"/>
      <c r="H70" s="102"/>
      <c r="I70" s="102"/>
      <c r="J70" s="99"/>
      <c r="L70" s="103"/>
      <c r="N70" s="16"/>
      <c r="O70" s="16"/>
      <c r="P70" s="16"/>
      <c r="Q70" s="16"/>
      <c r="R70" s="16"/>
      <c r="S70" s="16"/>
      <c r="T70" s="16"/>
      <c r="U70" s="16"/>
      <c r="V70" s="16"/>
      <c r="W70" s="16"/>
      <c r="X70" s="16"/>
      <c r="Y70" s="16"/>
      <c r="Z70" s="16"/>
    </row>
    <row r="71" ht="25" customHeight="1" spans="1:26">
      <c r="A71" s="99"/>
      <c r="B71" s="99"/>
      <c r="C71" s="99"/>
      <c r="D71" s="100"/>
      <c r="E71" s="101"/>
      <c r="F71" s="99"/>
      <c r="G71" s="104"/>
      <c r="H71" s="104"/>
      <c r="I71" s="104"/>
      <c r="J71" s="99"/>
      <c r="L71" s="105"/>
      <c r="N71" s="16"/>
      <c r="O71" s="16"/>
      <c r="P71" s="16"/>
      <c r="Q71" s="16"/>
      <c r="R71" s="16"/>
      <c r="S71" s="16"/>
      <c r="T71" s="16"/>
      <c r="U71" s="16"/>
      <c r="V71" s="16"/>
      <c r="W71" s="16"/>
      <c r="X71" s="16"/>
      <c r="Y71" s="16"/>
      <c r="Z71" s="16"/>
    </row>
    <row r="72" ht="16" customHeight="1" spans="1:26">
      <c r="G72" s="99"/>
      <c r="H72" s="99"/>
      <c r="I72" s="99"/>
      <c r="L72" s="105"/>
      <c r="N72" s="16"/>
      <c r="O72" s="16"/>
      <c r="P72" s="16"/>
      <c r="Q72" s="16"/>
      <c r="R72" s="16"/>
      <c r="S72" s="16"/>
      <c r="T72" s="16"/>
      <c r="U72" s="16"/>
      <c r="V72" s="16"/>
      <c r="W72" s="16"/>
      <c r="X72" s="16"/>
      <c r="Y72" s="16"/>
      <c r="Z72" s="16"/>
    </row>
    <row r="73" ht="16" customHeight="1" spans="1:26">
      <c r="L73" s="105"/>
      <c r="N73" s="16"/>
      <c r="O73" s="16"/>
      <c r="P73" s="16"/>
      <c r="Q73" s="16"/>
      <c r="R73" s="16"/>
      <c r="S73" s="16"/>
      <c r="T73" s="16"/>
      <c r="U73" s="16"/>
      <c r="V73" s="16"/>
      <c r="W73" s="16"/>
      <c r="X73" s="16"/>
      <c r="Y73" s="16"/>
      <c r="Z73" s="16"/>
    </row>
    <row r="74" customHeight="1" spans="1:26">
      <c r="N74" s="16"/>
      <c r="O74" s="16"/>
      <c r="P74" s="16"/>
      <c r="Q74" s="16"/>
      <c r="R74" s="16"/>
      <c r="S74" s="16"/>
      <c r="T74" s="16"/>
      <c r="U74" s="16"/>
      <c r="V74" s="16"/>
      <c r="W74" s="16"/>
      <c r="X74" s="16"/>
      <c r="Y74" s="16"/>
      <c r="Z74" s="16"/>
    </row>
    <row r="75" customHeight="1" spans="1:26">
      <c r="N75" s="16"/>
      <c r="O75" s="16"/>
      <c r="P75" s="16"/>
      <c r="Q75" s="16"/>
      <c r="R75" s="16"/>
      <c r="S75" s="16"/>
      <c r="T75" s="16"/>
      <c r="U75" s="16"/>
      <c r="V75" s="16"/>
      <c r="W75" s="16"/>
      <c r="X75" s="16"/>
      <c r="Y75" s="16"/>
      <c r="Z75" s="16"/>
    </row>
    <row r="76" customHeight="1" spans="1:26">
      <c r="N76" s="16"/>
      <c r="O76" s="16"/>
      <c r="P76" s="16"/>
      <c r="Q76" s="16"/>
      <c r="R76" s="16"/>
      <c r="S76" s="16"/>
      <c r="T76" s="16"/>
      <c r="U76" s="16"/>
      <c r="V76" s="16"/>
      <c r="W76" s="16"/>
      <c r="X76" s="16"/>
      <c r="Y76" s="16"/>
      <c r="Z76" s="16"/>
    </row>
    <row r="77" customHeight="1" spans="1:26">
      <c r="L77" s="106"/>
      <c r="N77" s="16"/>
      <c r="O77" s="16"/>
      <c r="P77" s="16"/>
      <c r="Q77" s="16"/>
      <c r="R77" s="16"/>
      <c r="S77" s="16"/>
      <c r="T77" s="16"/>
      <c r="U77" s="16"/>
      <c r="V77" s="16"/>
      <c r="W77" s="16"/>
      <c r="X77" s="16"/>
      <c r="Y77" s="16"/>
      <c r="Z77" s="16"/>
    </row>
    <row r="78" customHeight="1" spans="1:26">
      <c r="L78" s="106"/>
      <c r="N78" s="16"/>
      <c r="O78" s="16"/>
      <c r="P78" s="16"/>
      <c r="Q78" s="16"/>
      <c r="R78" s="16"/>
      <c r="S78" s="16"/>
      <c r="T78" s="16"/>
      <c r="U78" s="16"/>
      <c r="V78" s="16"/>
      <c r="W78" s="16"/>
      <c r="X78" s="16"/>
      <c r="Y78" s="16"/>
      <c r="Z78" s="16"/>
    </row>
    <row r="79" customHeight="1" spans="1:26">
      <c r="M79" s="16"/>
      <c r="N79" s="16"/>
      <c r="O79" s="16"/>
      <c r="P79" s="16"/>
      <c r="Q79" s="16"/>
      <c r="R79" s="16"/>
      <c r="S79" s="16"/>
      <c r="T79" s="16"/>
      <c r="U79" s="16"/>
      <c r="V79" s="16"/>
      <c r="W79" s="16"/>
      <c r="X79" s="16"/>
      <c r="Y79" s="16"/>
      <c r="Z79" s="16"/>
    </row>
    <row r="80" spans="1:26">
      <c r="N80" s="16"/>
      <c r="O80" s="16"/>
      <c r="P80" s="16"/>
      <c r="Q80" s="16"/>
      <c r="R80" s="16"/>
      <c r="S80" s="16"/>
      <c r="T80" s="16"/>
      <c r="U80" s="16"/>
      <c r="V80" s="16"/>
      <c r="W80" s="16"/>
      <c r="X80" s="16"/>
      <c r="Y80" s="16"/>
      <c r="Z80" s="16"/>
    </row>
    <row r="81" customHeight="1" spans="14:26">
      <c r="N81" s="16"/>
      <c r="O81" s="16"/>
      <c r="P81" s="16"/>
      <c r="Q81" s="16"/>
      <c r="R81" s="16"/>
      <c r="S81" s="16"/>
      <c r="T81" s="16"/>
      <c r="U81" s="16"/>
      <c r="V81" s="16"/>
      <c r="W81" s="16"/>
      <c r="X81" s="16"/>
      <c r="Y81" s="16"/>
      <c r="Z81" s="16"/>
    </row>
    <row r="82" spans="14:26">
      <c r="N82" s="16"/>
      <c r="O82" s="16"/>
      <c r="P82" s="16"/>
      <c r="Q82" s="16"/>
      <c r="R82" s="16"/>
      <c r="S82" s="16"/>
      <c r="T82" s="16"/>
      <c r="U82" s="16"/>
      <c r="V82" s="16"/>
      <c r="W82" s="16"/>
      <c r="X82" s="16"/>
      <c r="Y82" s="16"/>
      <c r="Z82" s="16"/>
    </row>
    <row r="83" spans="14:26">
      <c r="N83" s="16"/>
      <c r="O83" s="16"/>
      <c r="P83" s="16"/>
      <c r="Q83" s="16"/>
      <c r="R83" s="16"/>
      <c r="S83" s="16"/>
      <c r="T83" s="16"/>
      <c r="U83" s="16"/>
      <c r="V83" s="16"/>
      <c r="W83" s="16"/>
      <c r="X83" s="16"/>
      <c r="Y83" s="16"/>
      <c r="Z83" s="16"/>
    </row>
    <row r="84" spans="14:26">
      <c r="N84" s="16"/>
      <c r="O84" s="16"/>
      <c r="P84" s="16"/>
      <c r="Q84" s="16"/>
      <c r="R84" s="16"/>
      <c r="S84" s="16"/>
      <c r="T84" s="16"/>
      <c r="U84" s="16"/>
      <c r="V84" s="16"/>
      <c r="W84" s="16"/>
      <c r="X84" s="16"/>
      <c r="Y84" s="16"/>
      <c r="Z84" s="16"/>
    </row>
    <row r="85" spans="14:26">
      <c r="N85" s="16"/>
      <c r="O85" s="16"/>
      <c r="P85" s="16"/>
      <c r="Q85" s="16"/>
      <c r="R85" s="16"/>
      <c r="S85" s="16"/>
      <c r="T85" s="16"/>
      <c r="U85" s="16"/>
      <c r="V85" s="16"/>
      <c r="W85" s="16"/>
      <c r="X85" s="16"/>
      <c r="Y85" s="16"/>
      <c r="Z85" s="16"/>
    </row>
    <row r="86" spans="14:26">
      <c r="N86" s="16"/>
      <c r="O86" s="16"/>
      <c r="P86" s="16"/>
      <c r="Q86" s="16"/>
      <c r="R86" s="16"/>
      <c r="S86" s="16"/>
      <c r="T86" s="16"/>
      <c r="U86" s="16"/>
      <c r="V86" s="16"/>
      <c r="W86" s="16"/>
      <c r="X86" s="16"/>
      <c r="Y86" s="16"/>
      <c r="Z86" s="16"/>
    </row>
    <row r="87" spans="14:26">
      <c r="N87" s="16"/>
      <c r="O87" s="16"/>
      <c r="P87" s="16"/>
      <c r="Q87" s="16"/>
      <c r="R87" s="16"/>
      <c r="S87" s="16"/>
      <c r="T87" s="16"/>
      <c r="U87" s="16"/>
      <c r="V87" s="16"/>
      <c r="W87" s="16"/>
      <c r="X87" s="16"/>
      <c r="Y87" s="16"/>
      <c r="Z87" s="16"/>
    </row>
    <row r="88" spans="14:26">
      <c r="N88" s="16"/>
      <c r="O88" s="16"/>
      <c r="P88" s="16"/>
      <c r="Q88" s="16"/>
      <c r="R88" s="16"/>
      <c r="S88" s="16"/>
      <c r="T88" s="16"/>
      <c r="U88" s="16"/>
      <c r="V88" s="16"/>
      <c r="W88" s="16"/>
      <c r="X88" s="16"/>
      <c r="Y88" s="16"/>
      <c r="Z88" s="16"/>
    </row>
    <row r="89" spans="14:26">
      <c r="N89" s="16"/>
      <c r="O89" s="16"/>
      <c r="P89" s="16"/>
      <c r="Q89" s="16"/>
      <c r="R89" s="16"/>
      <c r="S89" s="16"/>
      <c r="T89" s="16"/>
      <c r="U89" s="16"/>
      <c r="V89" s="16"/>
      <c r="W89" s="16"/>
      <c r="X89" s="16"/>
      <c r="Y89" s="16"/>
      <c r="Z89" s="16"/>
    </row>
    <row r="90" spans="14:26">
      <c r="N90" s="16"/>
      <c r="O90" s="16"/>
      <c r="P90" s="16"/>
      <c r="Q90" s="16"/>
      <c r="R90" s="16"/>
      <c r="S90" s="16"/>
      <c r="T90" s="16"/>
      <c r="U90" s="16"/>
      <c r="V90" s="16"/>
      <c r="W90" s="16"/>
      <c r="X90" s="16"/>
      <c r="Y90" s="16"/>
      <c r="Z90" s="16"/>
    </row>
    <row r="91" spans="14:26">
      <c r="N91" s="16"/>
      <c r="O91" s="16"/>
      <c r="P91" s="16"/>
      <c r="Q91" s="16"/>
      <c r="R91" s="16"/>
      <c r="S91" s="16"/>
      <c r="T91" s="16"/>
      <c r="U91" s="16"/>
      <c r="V91" s="16"/>
      <c r="W91" s="16"/>
      <c r="X91" s="16"/>
      <c r="Y91" s="16"/>
      <c r="Z91" s="16"/>
    </row>
    <row r="92" spans="14:26">
      <c r="N92" s="16"/>
      <c r="O92" s="16"/>
      <c r="P92" s="16"/>
      <c r="Q92" s="16"/>
      <c r="R92" s="16"/>
      <c r="S92" s="16"/>
      <c r="T92" s="16"/>
      <c r="U92" s="16"/>
      <c r="V92" s="16"/>
      <c r="W92" s="16"/>
      <c r="X92" s="16"/>
      <c r="Y92" s="16"/>
      <c r="Z92" s="16"/>
    </row>
    <row r="93" spans="14:26">
      <c r="N93" s="16"/>
      <c r="O93" s="16"/>
      <c r="P93" s="16"/>
      <c r="Q93" s="16"/>
      <c r="R93" s="16"/>
      <c r="S93" s="16"/>
      <c r="T93" s="16"/>
      <c r="U93" s="16"/>
      <c r="V93" s="16"/>
      <c r="W93" s="16"/>
      <c r="X93" s="16"/>
      <c r="Y93" s="16"/>
      <c r="Z93" s="16"/>
    </row>
    <row r="94" spans="14:26">
      <c r="N94" s="16"/>
      <c r="O94" s="16"/>
      <c r="P94" s="16"/>
      <c r="Q94" s="16"/>
      <c r="R94" s="16"/>
      <c r="S94" s="16"/>
      <c r="T94" s="16"/>
      <c r="U94" s="16"/>
      <c r="V94" s="16"/>
      <c r="W94" s="16"/>
      <c r="X94" s="16"/>
      <c r="Y94" s="16"/>
      <c r="Z94" s="16"/>
    </row>
    <row r="130" spans="15:18">
      <c r="O130" s="107"/>
      <c r="P130" s="19" t="s">
        <v>29</v>
      </c>
      <c r="Q130" s="19"/>
      <c r="R130" s="19"/>
    </row>
    <row r="131" spans="15:18">
      <c r="O131" s="107"/>
      <c r="P131" s="19">
        <v>0</v>
      </c>
      <c r="Q131" s="19"/>
      <c r="R131" s="19"/>
    </row>
    <row r="132" spans="15:18">
      <c r="O132" s="107"/>
      <c r="P132" s="19">
        <v>1</v>
      </c>
      <c r="Q132" s="19"/>
      <c r="R132" s="19"/>
    </row>
    <row r="133" spans="15:18">
      <c r="O133" s="107"/>
      <c r="P133" s="19">
        <f>IF(D54*0.1&lt;2,"",2)</f>
        <v>2</v>
      </c>
      <c r="Q133" s="19"/>
      <c r="R133" s="19"/>
    </row>
    <row r="134" spans="15:18">
      <c r="O134" s="107"/>
      <c r="P134" s="19">
        <f>IF(D54*0.1&lt;3,"",3)</f>
        <v>3</v>
      </c>
      <c r="Q134" s="19"/>
      <c r="R134" s="19"/>
    </row>
    <row r="135" spans="15:18">
      <c r="O135" s="107"/>
      <c r="P135" s="19">
        <f>IF(D54*0.1&lt;4,"",4)</f>
        <v>4</v>
      </c>
      <c r="Q135" s="19"/>
      <c r="R135" s="19"/>
    </row>
    <row r="136" spans="15:18">
      <c r="O136" s="107"/>
      <c r="P136" s="19">
        <f>IF(D54*0.1&lt;5,"",5)</f>
        <v>5</v>
      </c>
      <c r="Q136" s="19"/>
      <c r="R136" s="19"/>
    </row>
    <row r="137" spans="15:18">
      <c r="O137" s="107"/>
      <c r="P137" s="19">
        <f>IF(D54*0.1&lt;6,"",6)</f>
        <v>6</v>
      </c>
      <c r="Q137" s="19"/>
      <c r="R137" s="19"/>
    </row>
    <row r="138" spans="15:18">
      <c r="O138" s="107"/>
      <c r="P138" s="19">
        <f>IF(D54*0.1&lt;7,"",7)</f>
        <v>7</v>
      </c>
      <c r="Q138" s="19"/>
      <c r="R138" s="19"/>
    </row>
    <row r="139" spans="15:18">
      <c r="O139" s="20" t="s">
        <v>30</v>
      </c>
      <c r="P139" s="19">
        <f>IF(D54*0.1&lt;8,"",8)</f>
        <v>8</v>
      </c>
      <c r="Q139" s="19"/>
      <c r="R139" s="19"/>
    </row>
    <row r="140" spans="15:18">
      <c r="O140" s="20">
        <v>0</v>
      </c>
      <c r="P140" s="19">
        <f>IF(D54*0.1&lt;9,"",9)</f>
        <v>9</v>
      </c>
      <c r="Q140" s="19"/>
      <c r="R140" s="19"/>
    </row>
    <row r="141" spans="15:18">
      <c r="O141" s="20">
        <v>50</v>
      </c>
      <c r="P141" s="19">
        <f>IF(D54*0.1&lt;10,"",10)</f>
        <v>10</v>
      </c>
      <c r="Q141" s="19"/>
      <c r="R141" s="19"/>
    </row>
    <row r="142" spans="15:18">
      <c r="O142" s="20">
        <v>100</v>
      </c>
      <c r="P142" s="108"/>
      <c r="Q142" s="19"/>
      <c r="R142" s="19"/>
    </row>
    <row r="143" spans="15:18">
      <c r="P143" s="108"/>
      <c r="Q143" s="19"/>
      <c r="R143" s="19"/>
    </row>
    <row r="144" spans="15:18">
      <c r="P144" s="108"/>
      <c r="Q144" s="19"/>
      <c r="R144" s="19"/>
    </row>
    <row r="145" spans="16:16">
      <c r="P145" s="107"/>
    </row>
    <row r="146" spans="16:16">
      <c r="P146" s="107"/>
    </row>
    <row r="147" spans="16:16">
      <c r="P147" s="107"/>
    </row>
  </sheetData>
  <sheetProtection selectLockedCells="1"/>
  <mergeCells count="18">
    <mergeCell ref="H2:I2"/>
    <mergeCell ref="G22:I22"/>
    <mergeCell ref="G24:I24"/>
    <mergeCell ref="B38:I38"/>
    <mergeCell ref="B40:I40"/>
    <mergeCell ref="D46:I46"/>
    <mergeCell ref="D48:I48"/>
    <mergeCell ref="B51:E51"/>
    <mergeCell ref="G51:I51"/>
    <mergeCell ref="B52:D52"/>
    <mergeCell ref="D54:E54"/>
    <mergeCell ref="B56:D56"/>
    <mergeCell ref="D58:E58"/>
    <mergeCell ref="D60:E60"/>
    <mergeCell ref="D64:E64"/>
    <mergeCell ref="B66:I66"/>
    <mergeCell ref="B6:I15"/>
    <mergeCell ref="B67:I68"/>
  </mergeCells>
  <dataValidations count="9">
    <dataValidation type="list" allowBlank="1" showInputMessage="1" showErrorMessage="1" sqref="D54:E54">
      <formula1>费率表!$A$3:$A$11</formula1>
    </dataValidation>
    <dataValidation type="list" allowBlank="1" showInputMessage="1" showErrorMessage="1" sqref="I54">
      <formula1>费率表!$A$34:$A$36</formula1>
    </dataValidation>
    <dataValidation type="list" allowBlank="1" showInputMessage="1" showErrorMessage="1" sqref="I56">
      <formula1>费率表!$A$40:$A$41</formula1>
    </dataValidation>
    <dataValidation type="list" allowBlank="1" showInputMessage="1" showErrorMessage="1" errorTitle="医疗费用限额" error="最高不超过主险限额的10%&#10;&#10;" promptTitle="医疗费限额" prompt="1万-10%意外身故保额" sqref="D58:E58">
      <formula1>$P$131:$P$141</formula1>
    </dataValidation>
    <dataValidation type="decimal" operator="between" allowBlank="1" showInputMessage="1" showErrorMessage="1" prompt="造价范围：10万（含）-1亿（含）" sqref="I58">
      <formula1>100001</formula1>
      <formula2>100000000</formula2>
    </dataValidation>
    <dataValidation type="list" allowBlank="1" showInputMessage="1" showErrorMessage="1" sqref="D60:E60">
      <formula1>$O$140:$O$142</formula1>
    </dataValidation>
    <dataValidation type="list" allowBlank="1" showInputMessage="1" showErrorMessage="1" sqref="I60">
      <formula1>费率表!$A$45:$A$48</formula1>
    </dataValidation>
    <dataValidation type="list" allowBlank="1" showInputMessage="1" showErrorMessage="1" sqref="I62">
      <formula1>费率表!$A$52:$A$54</formula1>
    </dataValidation>
    <dataValidation type="decimal" operator="greaterThanOrEqual" allowBlank="1" showInputMessage="1" showErrorMessage="1" errorTitle="保费错误！" error="不得低于原保费！" sqref="L70">
      <formula1>#REF!</formula1>
    </dataValidation>
  </dataValidations>
  <printOptions horizontalCentered="1"/>
  <pageMargins left="0.236220472440945" right="0.236220472440945" top="0.748031496062992" bottom="0.748031496062992" header="0.31496062992126" footer="0.31496062992126"/>
  <pageSetup paperSize="9" fitToWidth="2" fitToHeight="2" orientation="portrait" horizontalDpi="600" verticalDpi="600"/>
  <headerFooter/>
  <rowBreaks count="2" manualBreakCount="2">
    <brk id="44" max="10" man="1"/>
    <brk id="96" max="10" man="1"/>
  </rowBreaks>
  <colBreaks count="1" manualBreakCount="1">
    <brk id="9" max="78" man="1"/>
  </col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4"/>
  <sheetViews>
    <sheetView topLeftCell="A8" workbookViewId="0">
      <selection activeCell="H2" sqref="H2"/>
    </sheetView>
  </sheetViews>
  <sheetFormatPr defaultColWidth="8.72727272727273" defaultRowHeight="14" outlineLevelCol="7"/>
  <cols>
    <col min="1" max="1" width="25.8181818181818" customWidth="1"/>
    <col min="2" max="5" width="27.5454545454545" customWidth="1"/>
  </cols>
  <sheetData>
    <row r="1" ht="14.5" spans="1:8">
      <c r="A1" s="1" t="s">
        <v>31</v>
      </c>
      <c r="B1" s="1" t="s">
        <v>32</v>
      </c>
      <c r="C1" s="1"/>
      <c r="D1" s="1"/>
      <c r="E1" s="1"/>
    </row>
    <row r="2" ht="14.5" spans="1:8">
      <c r="A2" s="2" t="s">
        <v>33</v>
      </c>
      <c r="B2" s="2" t="s">
        <v>34</v>
      </c>
      <c r="C2" s="2" t="s">
        <v>35</v>
      </c>
      <c r="D2" s="2" t="s">
        <v>36</v>
      </c>
      <c r="E2" s="2" t="s">
        <v>37</v>
      </c>
      <c r="H2" t="str">
        <f>IF(速算报价书!I58&gt;10000000,E2,IF(速算报价书!I58&gt;5000000,D2,IF(速算报价书!I58&gt;1000000,C2,B2)))</f>
        <v>10万（不含）-100万（含）</v>
      </c>
    </row>
    <row r="3" ht="14.5" spans="1:8">
      <c r="A3" s="2">
        <v>10</v>
      </c>
      <c r="B3" s="3">
        <v>0.0009</v>
      </c>
      <c r="C3" s="3">
        <v>0.0007</v>
      </c>
      <c r="D3" s="3">
        <v>0.0005</v>
      </c>
      <c r="E3" s="3">
        <v>0.0003</v>
      </c>
    </row>
    <row r="4" ht="14.5" spans="1:8">
      <c r="A4" s="2">
        <v>20</v>
      </c>
      <c r="B4" s="3">
        <v>0.001</v>
      </c>
      <c r="C4" s="3">
        <v>0.0009</v>
      </c>
      <c r="D4" s="3">
        <v>0.0007</v>
      </c>
      <c r="E4" s="3">
        <v>0.0005</v>
      </c>
    </row>
    <row r="5" ht="14.5" spans="1:8">
      <c r="A5" s="2">
        <v>30</v>
      </c>
      <c r="B5" s="3">
        <v>0.0015</v>
      </c>
      <c r="C5" s="3">
        <v>0.001</v>
      </c>
      <c r="D5" s="3">
        <v>0.0009</v>
      </c>
      <c r="E5" s="3">
        <v>0.0007</v>
      </c>
    </row>
    <row r="6" ht="14.5" spans="1:8">
      <c r="A6" s="2">
        <v>40</v>
      </c>
      <c r="B6" s="3">
        <v>0.0025</v>
      </c>
      <c r="C6" s="3">
        <v>0.0015</v>
      </c>
      <c r="D6" s="3">
        <v>0.001</v>
      </c>
      <c r="E6" s="3">
        <v>0.0009</v>
      </c>
    </row>
    <row r="7" ht="14.5" spans="1:8">
      <c r="A7" s="2">
        <v>50</v>
      </c>
      <c r="B7" s="3">
        <v>0.003</v>
      </c>
      <c r="C7" s="4">
        <v>0.0021</v>
      </c>
      <c r="D7" s="4">
        <v>0.0013</v>
      </c>
      <c r="E7" s="4">
        <v>0.001</v>
      </c>
    </row>
    <row r="8" ht="14.5" spans="1:8">
      <c r="A8" s="2">
        <v>60</v>
      </c>
      <c r="B8" s="3">
        <v>0.0038</v>
      </c>
      <c r="C8" s="4">
        <v>0.0022</v>
      </c>
      <c r="D8" s="4">
        <v>0.0017</v>
      </c>
      <c r="E8" s="4">
        <v>0.0013</v>
      </c>
    </row>
    <row r="9" ht="14.5" spans="1:8">
      <c r="A9" s="2">
        <v>70</v>
      </c>
      <c r="B9" s="3">
        <v>0.0045</v>
      </c>
      <c r="C9" s="4">
        <v>0.0024</v>
      </c>
      <c r="D9" s="4">
        <v>0.0019</v>
      </c>
      <c r="E9" s="3" t="s">
        <v>38</v>
      </c>
    </row>
    <row r="10" ht="14.5" spans="1:8">
      <c r="A10" s="5">
        <v>80</v>
      </c>
      <c r="B10" s="6">
        <v>0.0052</v>
      </c>
      <c r="C10" s="4">
        <v>0.0027</v>
      </c>
      <c r="D10" s="4">
        <v>0.0021</v>
      </c>
      <c r="E10" s="6" t="s">
        <v>38</v>
      </c>
    </row>
    <row r="11" ht="14.5" spans="1:8">
      <c r="A11" s="5">
        <v>100</v>
      </c>
      <c r="B11" s="6">
        <v>0.0061</v>
      </c>
      <c r="C11" s="4">
        <v>0.0033</v>
      </c>
      <c r="D11" s="4">
        <v>0.0026</v>
      </c>
      <c r="E11" s="6" t="s">
        <v>38</v>
      </c>
    </row>
    <row r="13" ht="14.5" spans="1:8">
      <c r="A13" s="1" t="s">
        <v>39</v>
      </c>
      <c r="B13" s="1" t="s">
        <v>32</v>
      </c>
      <c r="C13" s="1"/>
      <c r="D13" s="1"/>
      <c r="E13" s="1"/>
    </row>
    <row r="14" ht="14.5" spans="1:8">
      <c r="A14" s="1" t="s">
        <v>40</v>
      </c>
      <c r="B14" s="1" t="s">
        <v>34</v>
      </c>
      <c r="C14" s="1" t="s">
        <v>35</v>
      </c>
      <c r="D14" s="1" t="s">
        <v>36</v>
      </c>
      <c r="E14" s="1" t="s">
        <v>37</v>
      </c>
    </row>
    <row r="15" ht="14.5" spans="1:8">
      <c r="A15" s="1">
        <v>0</v>
      </c>
      <c r="B15" s="1">
        <v>0</v>
      </c>
      <c r="C15" s="1">
        <v>0</v>
      </c>
      <c r="D15" s="1">
        <v>0</v>
      </c>
      <c r="E15" s="1">
        <v>0</v>
      </c>
    </row>
    <row r="16" ht="14.5" spans="1:8">
      <c r="A16" s="1">
        <v>1</v>
      </c>
      <c r="B16" s="7">
        <v>0.0006</v>
      </c>
      <c r="C16" s="7">
        <v>0.0004</v>
      </c>
      <c r="D16" s="7">
        <v>0.0003</v>
      </c>
      <c r="E16" s="3">
        <v>0.0002</v>
      </c>
    </row>
    <row r="17" ht="14.5" spans="1:5">
      <c r="A17" s="1">
        <v>2</v>
      </c>
      <c r="B17" s="8">
        <v>0.0007</v>
      </c>
      <c r="C17" s="7">
        <v>0.0006</v>
      </c>
      <c r="D17" s="7">
        <v>0.0004</v>
      </c>
      <c r="E17" s="3">
        <v>0.0003</v>
      </c>
    </row>
    <row r="18" ht="14.5" spans="1:5">
      <c r="A18" s="1">
        <v>3</v>
      </c>
      <c r="B18" s="8">
        <v>0.001</v>
      </c>
      <c r="C18" s="8">
        <v>0.0007</v>
      </c>
      <c r="D18" s="7">
        <v>0.0006</v>
      </c>
      <c r="E18" s="3">
        <v>0.0004</v>
      </c>
    </row>
    <row r="19" ht="14.5" spans="1:5">
      <c r="A19" s="1">
        <v>4</v>
      </c>
      <c r="B19" s="8">
        <v>0.0025</v>
      </c>
      <c r="C19" s="8">
        <v>0.001</v>
      </c>
      <c r="D19" s="8">
        <v>0.0007</v>
      </c>
      <c r="E19" s="3">
        <v>0.0005</v>
      </c>
    </row>
    <row r="20" ht="14.5" spans="1:5">
      <c r="A20" s="1">
        <v>5</v>
      </c>
      <c r="B20" s="8">
        <v>0.0035</v>
      </c>
      <c r="C20" s="8">
        <v>0.0025</v>
      </c>
      <c r="D20" s="8">
        <v>0.001</v>
      </c>
      <c r="E20" s="3">
        <v>0.0007</v>
      </c>
    </row>
    <row r="21" ht="14.5" spans="1:5">
      <c r="A21" s="1">
        <v>6</v>
      </c>
      <c r="B21" s="3">
        <v>0.004</v>
      </c>
      <c r="C21" s="3">
        <v>0.003</v>
      </c>
      <c r="D21" s="3">
        <v>0.0025</v>
      </c>
      <c r="E21" s="3">
        <v>0.002</v>
      </c>
    </row>
    <row r="22" ht="14.5" spans="1:5">
      <c r="A22" s="1">
        <v>7</v>
      </c>
      <c r="B22" s="3">
        <v>0.0045</v>
      </c>
      <c r="C22" s="3">
        <v>0.0035</v>
      </c>
      <c r="D22" s="3">
        <v>0.003</v>
      </c>
      <c r="E22" s="3" t="s">
        <v>38</v>
      </c>
    </row>
    <row r="23" ht="14.5" spans="1:5">
      <c r="A23" s="5">
        <v>8</v>
      </c>
      <c r="B23" s="6">
        <v>0.005</v>
      </c>
      <c r="C23" s="6">
        <v>0.004</v>
      </c>
      <c r="D23" s="6">
        <v>0.0035</v>
      </c>
      <c r="E23" s="6" t="s">
        <v>38</v>
      </c>
    </row>
    <row r="24" ht="14.5" spans="1:5">
      <c r="A24" s="5">
        <v>10</v>
      </c>
      <c r="B24" s="6">
        <v>0.0061</v>
      </c>
      <c r="C24" s="6">
        <v>0.0047</v>
      </c>
      <c r="D24" s="6">
        <v>0.004</v>
      </c>
      <c r="E24" s="6" t="s">
        <v>38</v>
      </c>
    </row>
    <row r="26" ht="14.5" spans="1:5">
      <c r="A26" s="1" t="s">
        <v>41</v>
      </c>
      <c r="B26" s="1"/>
    </row>
    <row r="27" ht="14.5" spans="1:5">
      <c r="A27" s="1">
        <v>0</v>
      </c>
      <c r="B27" s="1">
        <v>0</v>
      </c>
    </row>
    <row r="28" ht="14.5" spans="1:5">
      <c r="A28" s="1">
        <v>50</v>
      </c>
      <c r="B28" s="9">
        <v>0.1</v>
      </c>
    </row>
    <row r="29" ht="14.5" spans="1:5">
      <c r="A29" s="1">
        <v>100</v>
      </c>
      <c r="B29" s="9">
        <v>0.2</v>
      </c>
    </row>
    <row r="32" spans="1:5">
      <c r="A32" t="s">
        <v>42</v>
      </c>
    </row>
    <row r="33" ht="14.5" spans="1:2">
      <c r="A33" s="10" t="s">
        <v>13</v>
      </c>
      <c r="B33" s="10" t="s">
        <v>10</v>
      </c>
    </row>
    <row r="34" ht="14.5" spans="1:2">
      <c r="A34" s="1" t="s">
        <v>14</v>
      </c>
      <c r="B34" s="1">
        <v>0.9</v>
      </c>
    </row>
    <row r="35" ht="14.5" spans="1:2">
      <c r="A35" s="1" t="s">
        <v>43</v>
      </c>
      <c r="B35" s="1">
        <v>1.8</v>
      </c>
    </row>
    <row r="36" ht="14.5" spans="1:2">
      <c r="A36" s="1" t="s">
        <v>44</v>
      </c>
      <c r="B36" s="1">
        <v>1</v>
      </c>
    </row>
    <row r="38" spans="1:2">
      <c r="A38" t="s">
        <v>45</v>
      </c>
    </row>
    <row r="39" ht="14.5" spans="1:2">
      <c r="A39" s="11" t="s">
        <v>46</v>
      </c>
      <c r="B39" s="11" t="s">
        <v>10</v>
      </c>
    </row>
    <row r="40" ht="14.5" spans="1:2">
      <c r="A40" s="2" t="s">
        <v>47</v>
      </c>
      <c r="B40" s="2">
        <v>1.5</v>
      </c>
    </row>
    <row r="41" ht="14.5" spans="1:2">
      <c r="A41" s="2" t="s">
        <v>17</v>
      </c>
      <c r="B41" s="2">
        <v>1</v>
      </c>
    </row>
    <row r="43" spans="1:2">
      <c r="A43" t="s">
        <v>48</v>
      </c>
    </row>
    <row r="44" ht="14.5" spans="1:2">
      <c r="A44" s="10" t="s">
        <v>49</v>
      </c>
      <c r="B44" s="12" t="s">
        <v>10</v>
      </c>
    </row>
    <row r="45" ht="14.5" spans="1:2">
      <c r="A45" s="1" t="s">
        <v>23</v>
      </c>
      <c r="B45" s="1">
        <v>0.8</v>
      </c>
    </row>
    <row r="46" ht="14.5" spans="1:2">
      <c r="A46" s="1" t="s">
        <v>50</v>
      </c>
      <c r="B46" s="1">
        <v>0.9</v>
      </c>
    </row>
    <row r="47" ht="14.5" spans="1:2">
      <c r="A47" s="1" t="s">
        <v>51</v>
      </c>
      <c r="B47" s="1">
        <v>1</v>
      </c>
    </row>
    <row r="48" ht="14.5" spans="1:2">
      <c r="A48" s="13" t="s">
        <v>52</v>
      </c>
      <c r="B48" s="13">
        <v>1.3</v>
      </c>
    </row>
    <row r="50" spans="1:2">
      <c r="A50" t="s">
        <v>53</v>
      </c>
    </row>
    <row r="51" ht="14.5" spans="1:2">
      <c r="A51" s="11" t="s">
        <v>54</v>
      </c>
      <c r="B51" s="14" t="s">
        <v>10</v>
      </c>
    </row>
    <row r="52" ht="14.5" spans="1:2">
      <c r="A52" s="1" t="s">
        <v>55</v>
      </c>
      <c r="B52" s="1">
        <v>1.2</v>
      </c>
    </row>
    <row r="53" ht="14.5" spans="1:2">
      <c r="A53" s="1" t="s">
        <v>56</v>
      </c>
      <c r="B53" s="15">
        <v>1.8</v>
      </c>
    </row>
    <row r="54" ht="14.5" spans="1:2">
      <c r="A54" s="1" t="s">
        <v>25</v>
      </c>
      <c r="B54" s="1">
        <v>1</v>
      </c>
    </row>
  </sheetData>
  <mergeCells count="3">
    <mergeCell ref="B1:E1"/>
    <mergeCell ref="B13:E13"/>
    <mergeCell ref="A26:B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速算报价书</vt:lpstr>
      <vt:lpstr>费率表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Dx</dc:creator>
  <cp:lastModifiedBy>Della</cp:lastModifiedBy>
  <dcterms:created xsi:type="dcterms:W3CDTF">2017-01-11T10:14:00Z</dcterms:created>
  <cp:lastPrinted>2019-06-10T06:40:00Z</cp:lastPrinted>
  <dcterms:modified xsi:type="dcterms:W3CDTF">2026-06-15T05:03:14Z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3615CFB216DF435AA5459E087D2720E3_13</vt:lpwstr>
  </property>
  <property fmtid="{D5CDD505-2E9C-101B-9397-08002B2CF9AE}" pid="4" name="CalculationRule">
    <vt:i4>0</vt:i4>
  </property>
</Properties>
</file>